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unas\Desktop\"/>
    </mc:Choice>
  </mc:AlternateContent>
  <bookViews>
    <workbookView xWindow="0" yWindow="0" windowWidth="28800" windowHeight="12435" tabRatio="810" activeTab="1"/>
  </bookViews>
  <sheets>
    <sheet name="Kietosios dalelės (KD.10)" sheetId="54" r:id="rId1"/>
    <sheet name="Anglies monoksidas (CO)" sheetId="52" r:id="rId2"/>
    <sheet name="TSP" sheetId="56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52" l="1"/>
  <c r="Z7" i="52"/>
  <c r="Z8" i="52"/>
  <c r="Z9" i="52"/>
  <c r="Z10" i="52"/>
  <c r="Z11" i="52"/>
  <c r="Z12" i="52"/>
  <c r="Z13" i="52"/>
  <c r="Z14" i="52"/>
  <c r="Z15" i="52"/>
  <c r="Z16" i="52"/>
  <c r="Z17" i="52"/>
  <c r="Z18" i="52"/>
  <c r="Z19" i="52"/>
  <c r="Z5" i="52"/>
  <c r="P10" i="56"/>
  <c r="P13" i="56"/>
  <c r="Z6" i="56"/>
  <c r="Z7" i="56"/>
  <c r="Z8" i="56"/>
  <c r="Z9" i="56"/>
  <c r="Z11" i="56"/>
  <c r="Z12" i="56"/>
  <c r="Z14" i="56"/>
  <c r="Z15" i="56"/>
  <c r="Z16" i="56"/>
  <c r="Z5" i="56"/>
  <c r="Q6" i="56"/>
  <c r="Q7" i="56"/>
  <c r="Q8" i="56"/>
  <c r="Q9" i="56"/>
  <c r="Q11" i="56"/>
  <c r="Q12" i="56"/>
  <c r="Q14" i="56"/>
  <c r="Q15" i="56"/>
  <c r="Q16" i="56"/>
  <c r="Q5" i="56"/>
  <c r="Z17" i="54"/>
  <c r="Z6" i="54"/>
  <c r="Z7" i="54"/>
  <c r="Z8" i="54"/>
  <c r="Z9" i="54"/>
  <c r="Z10" i="54"/>
  <c r="Z11" i="54"/>
  <c r="Z12" i="54"/>
  <c r="Z13" i="54"/>
  <c r="Z14" i="54"/>
  <c r="Z15" i="54"/>
  <c r="Z16" i="54"/>
  <c r="Z5" i="54"/>
  <c r="P19" i="52"/>
  <c r="P34" i="52" s="1"/>
  <c r="P10" i="52"/>
  <c r="P16" i="52"/>
  <c r="P27" i="52"/>
  <c r="P28" i="52"/>
  <c r="P29" i="52"/>
  <c r="P30" i="52"/>
  <c r="P32" i="52"/>
  <c r="P33" i="52"/>
  <c r="P36" i="52"/>
  <c r="P37" i="52"/>
  <c r="P38" i="52"/>
  <c r="P39" i="52"/>
  <c r="P40" i="52"/>
  <c r="Q6" i="52"/>
  <c r="Q7" i="52"/>
  <c r="Q8" i="52"/>
  <c r="Q9" i="52"/>
  <c r="Q11" i="52"/>
  <c r="Q12" i="52"/>
  <c r="Q13" i="52"/>
  <c r="Q14" i="52"/>
  <c r="Q15" i="52"/>
  <c r="Q17" i="52"/>
  <c r="Q18" i="52"/>
  <c r="Q5" i="52"/>
  <c r="Q6" i="54"/>
  <c r="Q7" i="54"/>
  <c r="Q8" i="54"/>
  <c r="Q9" i="54"/>
  <c r="Q11" i="54"/>
  <c r="Q12" i="54"/>
  <c r="Q14" i="54"/>
  <c r="Q15" i="54"/>
  <c r="Q16" i="54"/>
  <c r="Q5" i="54"/>
  <c r="P10" i="54"/>
  <c r="P13" i="54"/>
  <c r="P17" i="56" l="1"/>
  <c r="P25" i="56" s="1"/>
  <c r="P29" i="56"/>
  <c r="P30" i="56"/>
  <c r="P33" i="56"/>
  <c r="P35" i="52"/>
  <c r="P26" i="52"/>
  <c r="P31" i="52"/>
  <c r="P17" i="54"/>
  <c r="P31" i="54" s="1"/>
  <c r="R5" i="52"/>
  <c r="P26" i="56" l="1"/>
  <c r="P35" i="56"/>
  <c r="P27" i="56"/>
  <c r="P28" i="56"/>
  <c r="P36" i="56"/>
  <c r="P31" i="56"/>
  <c r="P32" i="56"/>
  <c r="P34" i="56"/>
  <c r="P24" i="56"/>
  <c r="P27" i="54"/>
  <c r="P36" i="54"/>
  <c r="P34" i="54"/>
  <c r="P30" i="54"/>
  <c r="P33" i="54"/>
  <c r="P32" i="54"/>
  <c r="P28" i="54"/>
  <c r="P24" i="54"/>
  <c r="P26" i="54"/>
  <c r="P35" i="54"/>
  <c r="P29" i="54"/>
  <c r="P25" i="54"/>
  <c r="Y6" i="54"/>
  <c r="Y7" i="54"/>
  <c r="Y8" i="54"/>
  <c r="Y9" i="54"/>
  <c r="Y11" i="54"/>
  <c r="Y12" i="54"/>
  <c r="Y14" i="54"/>
  <c r="Y15" i="54"/>
  <c r="Y16" i="54"/>
  <c r="Y5" i="54"/>
  <c r="S16" i="54"/>
  <c r="R16" i="54"/>
  <c r="O10" i="54"/>
  <c r="Q10" i="54" s="1"/>
  <c r="R5" i="54"/>
  <c r="R11" i="54"/>
  <c r="R12" i="54"/>
  <c r="R14" i="54"/>
  <c r="R15" i="54"/>
  <c r="R6" i="54"/>
  <c r="R7" i="54"/>
  <c r="R8" i="54"/>
  <c r="R9" i="54"/>
  <c r="O13" i="54"/>
  <c r="Q13" i="54" s="1"/>
  <c r="X7" i="54"/>
  <c r="Y6" i="52"/>
  <c r="Y7" i="52"/>
  <c r="Y8" i="52"/>
  <c r="Y9" i="52"/>
  <c r="Y11" i="52"/>
  <c r="Y12" i="52"/>
  <c r="Y13" i="52"/>
  <c r="Y14" i="52"/>
  <c r="Y15" i="52"/>
  <c r="Y17" i="52"/>
  <c r="Y18" i="52"/>
  <c r="Y5" i="52"/>
  <c r="Y11" i="56"/>
  <c r="Y12" i="56"/>
  <c r="Y14" i="56"/>
  <c r="Y15" i="56"/>
  <c r="Y16" i="56"/>
  <c r="Y6" i="56"/>
  <c r="Y7" i="56"/>
  <c r="Y8" i="56"/>
  <c r="Y9" i="56"/>
  <c r="Y5" i="56"/>
  <c r="R11" i="52"/>
  <c r="R12" i="52"/>
  <c r="R13" i="52"/>
  <c r="R14" i="52"/>
  <c r="R15" i="52"/>
  <c r="R17" i="52"/>
  <c r="R18" i="52"/>
  <c r="R6" i="52"/>
  <c r="R7" i="52"/>
  <c r="R8" i="52"/>
  <c r="R9" i="52"/>
  <c r="O16" i="52"/>
  <c r="Q16" i="52" s="1"/>
  <c r="O10" i="52"/>
  <c r="O19" i="52" l="1"/>
  <c r="Q19" i="52" s="1"/>
  <c r="Q10" i="52"/>
  <c r="O17" i="54"/>
  <c r="Q17" i="54" s="1"/>
  <c r="R11" i="56"/>
  <c r="R12" i="56"/>
  <c r="R14" i="56"/>
  <c r="R15" i="56"/>
  <c r="R16" i="56"/>
  <c r="R6" i="56"/>
  <c r="R7" i="56"/>
  <c r="R8" i="56"/>
  <c r="R9" i="56"/>
  <c r="R5" i="56"/>
  <c r="S5" i="56"/>
  <c r="O13" i="56"/>
  <c r="Q13" i="56" s="1"/>
  <c r="O10" i="56"/>
  <c r="Q10" i="56" s="1"/>
  <c r="O37" i="52" l="1"/>
  <c r="O39" i="52"/>
  <c r="O31" i="52"/>
  <c r="O33" i="52"/>
  <c r="O36" i="52"/>
  <c r="O32" i="52"/>
  <c r="O26" i="52"/>
  <c r="O28" i="52"/>
  <c r="O29" i="52"/>
  <c r="O35" i="52"/>
  <c r="O27" i="52"/>
  <c r="O34" i="52"/>
  <c r="O38" i="52"/>
  <c r="O30" i="52"/>
  <c r="O40" i="52"/>
  <c r="O29" i="54"/>
  <c r="O17" i="56"/>
  <c r="Q17" i="56" s="1"/>
  <c r="O24" i="54"/>
  <c r="O33" i="54"/>
  <c r="O25" i="54"/>
  <c r="O26" i="54"/>
  <c r="O34" i="54"/>
  <c r="O35" i="54"/>
  <c r="O27" i="54"/>
  <c r="O28" i="54"/>
  <c r="O36" i="54"/>
  <c r="O30" i="54"/>
  <c r="O31" i="54"/>
  <c r="O32" i="54"/>
  <c r="G13" i="56"/>
  <c r="X16" i="56"/>
  <c r="X15" i="56"/>
  <c r="X14" i="56"/>
  <c r="X12" i="56"/>
  <c r="X11" i="56"/>
  <c r="X9" i="56"/>
  <c r="X8" i="56"/>
  <c r="X7" i="56"/>
  <c r="X6" i="56"/>
  <c r="X5" i="56"/>
  <c r="T16" i="56"/>
  <c r="T15" i="56"/>
  <c r="T14" i="56"/>
  <c r="T12" i="56"/>
  <c r="T11" i="56"/>
  <c r="T9" i="56"/>
  <c r="T8" i="56"/>
  <c r="T7" i="56"/>
  <c r="T6" i="56"/>
  <c r="T5" i="56"/>
  <c r="S16" i="56"/>
  <c r="S15" i="56"/>
  <c r="S14" i="56"/>
  <c r="S12" i="56"/>
  <c r="S11" i="56"/>
  <c r="S9" i="56"/>
  <c r="S8" i="56"/>
  <c r="S7" i="56"/>
  <c r="S6" i="56"/>
  <c r="C13" i="56"/>
  <c r="D13" i="56"/>
  <c r="E13" i="56"/>
  <c r="F13" i="56"/>
  <c r="H13" i="56"/>
  <c r="I13" i="56"/>
  <c r="J13" i="56"/>
  <c r="K13" i="56"/>
  <c r="L13" i="56"/>
  <c r="M13" i="56"/>
  <c r="C10" i="56"/>
  <c r="D10" i="56"/>
  <c r="E10" i="56"/>
  <c r="F10" i="56"/>
  <c r="G10" i="56"/>
  <c r="H10" i="56"/>
  <c r="I10" i="56"/>
  <c r="J10" i="56"/>
  <c r="K10" i="56"/>
  <c r="L10" i="56"/>
  <c r="M10" i="56"/>
  <c r="N13" i="56"/>
  <c r="R13" i="56" s="1"/>
  <c r="N10" i="56"/>
  <c r="R10" i="56" s="1"/>
  <c r="S18" i="52"/>
  <c r="S17" i="52"/>
  <c r="S15" i="52"/>
  <c r="S14" i="52"/>
  <c r="S13" i="52"/>
  <c r="S12" i="52"/>
  <c r="S11" i="52"/>
  <c r="S9" i="52"/>
  <c r="S8" i="52"/>
  <c r="S7" i="52"/>
  <c r="S6" i="52"/>
  <c r="S5" i="52"/>
  <c r="T11" i="52"/>
  <c r="T9" i="52"/>
  <c r="T8" i="52"/>
  <c r="T7" i="52"/>
  <c r="T6" i="52"/>
  <c r="T5" i="52"/>
  <c r="T14" i="52"/>
  <c r="T15" i="52"/>
  <c r="T17" i="52"/>
  <c r="T18" i="52"/>
  <c r="T12" i="52"/>
  <c r="U12" i="52"/>
  <c r="T13" i="52"/>
  <c r="V5" i="52"/>
  <c r="X18" i="52"/>
  <c r="X17" i="52"/>
  <c r="X15" i="52"/>
  <c r="X14" i="52"/>
  <c r="X13" i="52"/>
  <c r="X12" i="52"/>
  <c r="X11" i="52"/>
  <c r="X9" i="52"/>
  <c r="X8" i="52"/>
  <c r="X7" i="52"/>
  <c r="X6" i="52"/>
  <c r="X5" i="52"/>
  <c r="C16" i="52"/>
  <c r="Y16" i="52" s="1"/>
  <c r="D16" i="52"/>
  <c r="E16" i="52"/>
  <c r="F16" i="52"/>
  <c r="G16" i="52"/>
  <c r="H16" i="52"/>
  <c r="I16" i="52"/>
  <c r="J16" i="52"/>
  <c r="K16" i="52"/>
  <c r="L16" i="52"/>
  <c r="M16" i="52"/>
  <c r="C10" i="52"/>
  <c r="Y10" i="52" s="1"/>
  <c r="D10" i="52"/>
  <c r="E10" i="52"/>
  <c r="F10" i="52"/>
  <c r="G10" i="52"/>
  <c r="H10" i="52"/>
  <c r="I10" i="52"/>
  <c r="J10" i="52"/>
  <c r="K10" i="52"/>
  <c r="L10" i="52"/>
  <c r="M10" i="52"/>
  <c r="N16" i="52"/>
  <c r="R16" i="52" s="1"/>
  <c r="N10" i="52"/>
  <c r="R10" i="52" s="1"/>
  <c r="Y13" i="56" l="1"/>
  <c r="Z13" i="56"/>
  <c r="Y10" i="56"/>
  <c r="Z10" i="56"/>
  <c r="O30" i="56"/>
  <c r="O24" i="56"/>
  <c r="O32" i="56"/>
  <c r="O27" i="56"/>
  <c r="O35" i="56"/>
  <c r="O36" i="56"/>
  <c r="O31" i="56"/>
  <c r="O25" i="56"/>
  <c r="O33" i="56"/>
  <c r="O26" i="56"/>
  <c r="O34" i="56"/>
  <c r="O28" i="56"/>
  <c r="O29" i="56"/>
  <c r="L19" i="52"/>
  <c r="L29" i="52" s="1"/>
  <c r="K19" i="52"/>
  <c r="K40" i="52" s="1"/>
  <c r="M19" i="52"/>
  <c r="M29" i="52" s="1"/>
  <c r="S13" i="56"/>
  <c r="T13" i="56"/>
  <c r="X13" i="56"/>
  <c r="N17" i="56"/>
  <c r="N35" i="56" s="1"/>
  <c r="X10" i="56"/>
  <c r="S10" i="56"/>
  <c r="M17" i="56"/>
  <c r="L17" i="56"/>
  <c r="L32" i="56" s="1"/>
  <c r="T10" i="56"/>
  <c r="K17" i="56"/>
  <c r="K36" i="56" s="1"/>
  <c r="J17" i="56"/>
  <c r="J35" i="56" s="1"/>
  <c r="I17" i="56"/>
  <c r="I32" i="56" s="1"/>
  <c r="H17" i="56"/>
  <c r="H29" i="56" s="1"/>
  <c r="G17" i="56"/>
  <c r="G34" i="56" s="1"/>
  <c r="F17" i="56"/>
  <c r="F32" i="56" s="1"/>
  <c r="E17" i="56"/>
  <c r="E25" i="56" s="1"/>
  <c r="D17" i="56"/>
  <c r="D36" i="56" s="1"/>
  <c r="C17" i="56"/>
  <c r="C19" i="52"/>
  <c r="E19" i="52"/>
  <c r="E37" i="52" s="1"/>
  <c r="D19" i="52"/>
  <c r="D27" i="52" s="1"/>
  <c r="F19" i="52"/>
  <c r="F33" i="52" s="1"/>
  <c r="G19" i="52"/>
  <c r="G36" i="52" s="1"/>
  <c r="H19" i="52"/>
  <c r="H27" i="52" s="1"/>
  <c r="I19" i="52"/>
  <c r="I33" i="52" s="1"/>
  <c r="J19" i="52"/>
  <c r="J27" i="52" s="1"/>
  <c r="T16" i="52"/>
  <c r="T10" i="52"/>
  <c r="X16" i="52"/>
  <c r="S16" i="52"/>
  <c r="S10" i="52"/>
  <c r="N19" i="52"/>
  <c r="X10" i="52"/>
  <c r="N10" i="54"/>
  <c r="N13" i="54"/>
  <c r="R13" i="54" s="1"/>
  <c r="W5" i="54"/>
  <c r="X16" i="54"/>
  <c r="X15" i="54"/>
  <c r="X14" i="54"/>
  <c r="X12" i="54"/>
  <c r="X11" i="54"/>
  <c r="X9" i="54"/>
  <c r="X8" i="54"/>
  <c r="X6" i="54"/>
  <c r="X5" i="54"/>
  <c r="T16" i="54"/>
  <c r="T15" i="54"/>
  <c r="T14" i="54"/>
  <c r="T12" i="54"/>
  <c r="T11" i="54"/>
  <c r="T9" i="54"/>
  <c r="T8" i="54"/>
  <c r="T7" i="54"/>
  <c r="T6" i="54"/>
  <c r="T5" i="54"/>
  <c r="S15" i="54"/>
  <c r="S14" i="54"/>
  <c r="S12" i="54"/>
  <c r="S11" i="54"/>
  <c r="S9" i="54"/>
  <c r="S8" i="54"/>
  <c r="S7" i="54"/>
  <c r="S6" i="54"/>
  <c r="S5" i="54"/>
  <c r="M13" i="54"/>
  <c r="S13" i="54" s="1"/>
  <c r="L13" i="54"/>
  <c r="K13" i="54"/>
  <c r="I13" i="54"/>
  <c r="H13" i="54"/>
  <c r="G13" i="54"/>
  <c r="F13" i="54"/>
  <c r="E13" i="54"/>
  <c r="D13" i="54"/>
  <c r="C13" i="54"/>
  <c r="J13" i="54"/>
  <c r="M10" i="54"/>
  <c r="M17" i="54" s="1"/>
  <c r="L10" i="54"/>
  <c r="K10" i="54"/>
  <c r="D10" i="54"/>
  <c r="C10" i="54"/>
  <c r="Y10" i="54" s="1"/>
  <c r="E10" i="54"/>
  <c r="F10" i="54"/>
  <c r="G10" i="54"/>
  <c r="H10" i="54"/>
  <c r="I10" i="54"/>
  <c r="J10" i="54"/>
  <c r="W15" i="56"/>
  <c r="V7" i="56"/>
  <c r="V16" i="54"/>
  <c r="V14" i="54"/>
  <c r="V12" i="54"/>
  <c r="V11" i="54"/>
  <c r="W8" i="54"/>
  <c r="V6" i="54"/>
  <c r="U16" i="54"/>
  <c r="V15" i="54"/>
  <c r="U15" i="54"/>
  <c r="W14" i="54"/>
  <c r="U14" i="54"/>
  <c r="W12" i="54"/>
  <c r="U12" i="54"/>
  <c r="W11" i="54"/>
  <c r="V8" i="54"/>
  <c r="U8" i="54"/>
  <c r="U7" i="54"/>
  <c r="U6" i="54"/>
  <c r="W16" i="54"/>
  <c r="W15" i="54"/>
  <c r="U11" i="54"/>
  <c r="U9" i="54"/>
  <c r="W9" i="54"/>
  <c r="V9" i="54"/>
  <c r="W7" i="54"/>
  <c r="V7" i="54"/>
  <c r="W6" i="54"/>
  <c r="V5" i="54"/>
  <c r="U5" i="54"/>
  <c r="V8" i="52"/>
  <c r="V13" i="52"/>
  <c r="U14" i="52"/>
  <c r="U17" i="52"/>
  <c r="V14" i="52"/>
  <c r="V17" i="52"/>
  <c r="W5" i="52"/>
  <c r="V6" i="52"/>
  <c r="U7" i="52"/>
  <c r="W8" i="52"/>
  <c r="U9" i="52"/>
  <c r="W9" i="52"/>
  <c r="W16" i="52"/>
  <c r="W11" i="52"/>
  <c r="V12" i="52"/>
  <c r="W12" i="52"/>
  <c r="U13" i="52"/>
  <c r="W14" i="52"/>
  <c r="U5" i="52"/>
  <c r="W6" i="52"/>
  <c r="V7" i="52"/>
  <c r="U8" i="52"/>
  <c r="W10" i="52"/>
  <c r="U15" i="52"/>
  <c r="U6" i="52"/>
  <c r="W7" i="52"/>
  <c r="V9" i="52"/>
  <c r="V16" i="52"/>
  <c r="V11" i="52"/>
  <c r="U11" i="52"/>
  <c r="W15" i="52"/>
  <c r="V15" i="52"/>
  <c r="W17" i="52"/>
  <c r="U16" i="52"/>
  <c r="W13" i="52"/>
  <c r="U10" i="52"/>
  <c r="V10" i="52"/>
  <c r="V15" i="56"/>
  <c r="U14" i="56"/>
  <c r="U8" i="56"/>
  <c r="W12" i="56"/>
  <c r="U7" i="56"/>
  <c r="U5" i="56"/>
  <c r="W14" i="56"/>
  <c r="U9" i="56"/>
  <c r="U12" i="56"/>
  <c r="U11" i="56"/>
  <c r="W7" i="56"/>
  <c r="V5" i="56"/>
  <c r="U6" i="56"/>
  <c r="W8" i="56"/>
  <c r="V11" i="56"/>
  <c r="V14" i="56"/>
  <c r="V12" i="56"/>
  <c r="W11" i="56"/>
  <c r="W9" i="56"/>
  <c r="V9" i="56"/>
  <c r="V8" i="56"/>
  <c r="V6" i="56"/>
  <c r="W6" i="56"/>
  <c r="W5" i="56"/>
  <c r="V13" i="56"/>
  <c r="W10" i="56"/>
  <c r="W13" i="56"/>
  <c r="U13" i="56"/>
  <c r="U10" i="56"/>
  <c r="V10" i="56"/>
  <c r="U15" i="56"/>
  <c r="W18" i="52"/>
  <c r="V18" i="52"/>
  <c r="U18" i="52"/>
  <c r="U16" i="56"/>
  <c r="V16" i="56"/>
  <c r="W16" i="56"/>
  <c r="K24" i="56" l="1"/>
  <c r="Y17" i="56"/>
  <c r="Z17" i="56"/>
  <c r="K34" i="52"/>
  <c r="K35" i="52"/>
  <c r="K36" i="52"/>
  <c r="K30" i="52"/>
  <c r="K27" i="52"/>
  <c r="L38" i="52"/>
  <c r="L28" i="52"/>
  <c r="I29" i="52"/>
  <c r="L30" i="52"/>
  <c r="M30" i="52"/>
  <c r="K31" i="52"/>
  <c r="L37" i="52"/>
  <c r="L40" i="52"/>
  <c r="C35" i="52"/>
  <c r="Y19" i="52"/>
  <c r="L27" i="52"/>
  <c r="L36" i="52"/>
  <c r="W13" i="54"/>
  <c r="Y13" i="54"/>
  <c r="S10" i="54"/>
  <c r="R10" i="54"/>
  <c r="L35" i="52"/>
  <c r="L34" i="52"/>
  <c r="L26" i="52"/>
  <c r="N31" i="52"/>
  <c r="S19" i="52"/>
  <c r="R19" i="52"/>
  <c r="L33" i="52"/>
  <c r="R17" i="56"/>
  <c r="I17" i="54"/>
  <c r="I24" i="54" s="1"/>
  <c r="E17" i="54"/>
  <c r="E35" i="54" s="1"/>
  <c r="C17" i="54"/>
  <c r="N17" i="54"/>
  <c r="M37" i="52"/>
  <c r="K37" i="52"/>
  <c r="M31" i="52"/>
  <c r="K33" i="52"/>
  <c r="M33" i="52"/>
  <c r="K26" i="52"/>
  <c r="K29" i="52"/>
  <c r="K38" i="52"/>
  <c r="K28" i="52"/>
  <c r="L39" i="52"/>
  <c r="K39" i="52"/>
  <c r="L32" i="52"/>
  <c r="L31" i="52"/>
  <c r="K32" i="52"/>
  <c r="M40" i="52"/>
  <c r="M28" i="52"/>
  <c r="M39" i="52"/>
  <c r="M38" i="52"/>
  <c r="M35" i="52"/>
  <c r="M32" i="52"/>
  <c r="M34" i="52"/>
  <c r="M26" i="52"/>
  <c r="M36" i="52"/>
  <c r="M27" i="52"/>
  <c r="F34" i="52"/>
  <c r="J35" i="52"/>
  <c r="J30" i="52"/>
  <c r="I40" i="52"/>
  <c r="I36" i="52"/>
  <c r="I35" i="52"/>
  <c r="I30" i="52"/>
  <c r="H30" i="52"/>
  <c r="H36" i="52"/>
  <c r="C32" i="52"/>
  <c r="I35" i="56"/>
  <c r="F35" i="56"/>
  <c r="K28" i="56"/>
  <c r="N34" i="56"/>
  <c r="X17" i="56"/>
  <c r="N24" i="56"/>
  <c r="N26" i="56"/>
  <c r="N36" i="56"/>
  <c r="T17" i="56"/>
  <c r="N32" i="56"/>
  <c r="N29" i="56"/>
  <c r="N31" i="56"/>
  <c r="N25" i="56"/>
  <c r="N33" i="56"/>
  <c r="N28" i="56"/>
  <c r="N27" i="56"/>
  <c r="S17" i="56"/>
  <c r="N30" i="56"/>
  <c r="M24" i="56"/>
  <c r="M30" i="56"/>
  <c r="M29" i="56"/>
  <c r="M25" i="56"/>
  <c r="M28" i="56"/>
  <c r="M35" i="56"/>
  <c r="M32" i="56"/>
  <c r="M31" i="56"/>
  <c r="M34" i="56"/>
  <c r="M27" i="56"/>
  <c r="M26" i="56"/>
  <c r="M33" i="56"/>
  <c r="M36" i="56"/>
  <c r="L30" i="56"/>
  <c r="L33" i="56"/>
  <c r="L27" i="56"/>
  <c r="L31" i="56"/>
  <c r="L25" i="56"/>
  <c r="L36" i="56"/>
  <c r="L28" i="56"/>
  <c r="L29" i="56"/>
  <c r="L34" i="56"/>
  <c r="L35" i="56"/>
  <c r="L26" i="56"/>
  <c r="L24" i="56"/>
  <c r="K35" i="56"/>
  <c r="K31" i="56"/>
  <c r="K25" i="56"/>
  <c r="K33" i="56"/>
  <c r="K29" i="56"/>
  <c r="K26" i="56"/>
  <c r="K27" i="56"/>
  <c r="K34" i="56"/>
  <c r="K32" i="56"/>
  <c r="K30" i="56"/>
  <c r="J32" i="56"/>
  <c r="J29" i="56"/>
  <c r="J27" i="56"/>
  <c r="J28" i="56"/>
  <c r="J24" i="56"/>
  <c r="J30" i="56"/>
  <c r="J34" i="56"/>
  <c r="J26" i="56"/>
  <c r="J33" i="56"/>
  <c r="J31" i="56"/>
  <c r="J25" i="56"/>
  <c r="J36" i="56"/>
  <c r="I27" i="56"/>
  <c r="I31" i="56"/>
  <c r="I26" i="56"/>
  <c r="I25" i="56"/>
  <c r="I30" i="56"/>
  <c r="I24" i="56"/>
  <c r="I34" i="56"/>
  <c r="I36" i="56"/>
  <c r="I28" i="56"/>
  <c r="I33" i="56"/>
  <c r="I29" i="56"/>
  <c r="H30" i="56"/>
  <c r="H28" i="56"/>
  <c r="H32" i="56"/>
  <c r="H25" i="56"/>
  <c r="H36" i="56"/>
  <c r="H33" i="56"/>
  <c r="H27" i="56"/>
  <c r="H24" i="56"/>
  <c r="H31" i="56"/>
  <c r="H26" i="56"/>
  <c r="H35" i="56"/>
  <c r="H34" i="56"/>
  <c r="G31" i="56"/>
  <c r="G26" i="56"/>
  <c r="G25" i="56"/>
  <c r="G36" i="56"/>
  <c r="G28" i="56"/>
  <c r="G30" i="56"/>
  <c r="G32" i="56"/>
  <c r="G29" i="56"/>
  <c r="G33" i="56"/>
  <c r="G35" i="56"/>
  <c r="G24" i="56"/>
  <c r="G27" i="56"/>
  <c r="F29" i="56"/>
  <c r="F31" i="56"/>
  <c r="F34" i="56"/>
  <c r="F28" i="56"/>
  <c r="F36" i="56"/>
  <c r="F30" i="56"/>
  <c r="F33" i="56"/>
  <c r="F25" i="56"/>
  <c r="F27" i="56"/>
  <c r="F26" i="56"/>
  <c r="F24" i="56"/>
  <c r="E36" i="56"/>
  <c r="E30" i="56"/>
  <c r="E24" i="56"/>
  <c r="E28" i="56"/>
  <c r="E26" i="56"/>
  <c r="E34" i="56"/>
  <c r="E35" i="56"/>
  <c r="E32" i="56"/>
  <c r="E29" i="56"/>
  <c r="E27" i="56"/>
  <c r="E31" i="56"/>
  <c r="E33" i="56"/>
  <c r="D31" i="56"/>
  <c r="D33" i="56"/>
  <c r="D27" i="56"/>
  <c r="D25" i="56"/>
  <c r="D24" i="56"/>
  <c r="D32" i="56"/>
  <c r="D26" i="56"/>
  <c r="D35" i="56"/>
  <c r="D29" i="56"/>
  <c r="D30" i="56"/>
  <c r="D28" i="56"/>
  <c r="D34" i="56"/>
  <c r="C36" i="56"/>
  <c r="C24" i="56"/>
  <c r="C26" i="56"/>
  <c r="C33" i="56"/>
  <c r="U17" i="56"/>
  <c r="C29" i="56"/>
  <c r="C31" i="56"/>
  <c r="V17" i="56"/>
  <c r="C35" i="56"/>
  <c r="C30" i="56"/>
  <c r="W17" i="56"/>
  <c r="C34" i="56"/>
  <c r="C27" i="56"/>
  <c r="C32" i="56"/>
  <c r="C25" i="56"/>
  <c r="C28" i="56"/>
  <c r="C36" i="52"/>
  <c r="C39" i="52"/>
  <c r="V19" i="52"/>
  <c r="C38" i="52"/>
  <c r="C29" i="52"/>
  <c r="C33" i="52"/>
  <c r="C31" i="52"/>
  <c r="C37" i="52"/>
  <c r="C27" i="52"/>
  <c r="C30" i="52"/>
  <c r="W19" i="52"/>
  <c r="U19" i="52"/>
  <c r="C26" i="52"/>
  <c r="C34" i="52"/>
  <c r="C40" i="52"/>
  <c r="C28" i="52"/>
  <c r="E34" i="52"/>
  <c r="E39" i="52"/>
  <c r="E32" i="52"/>
  <c r="E40" i="52"/>
  <c r="E26" i="52"/>
  <c r="E36" i="52"/>
  <c r="E38" i="52"/>
  <c r="E28" i="52"/>
  <c r="E31" i="52"/>
  <c r="E29" i="52"/>
  <c r="E33" i="52"/>
  <c r="E35" i="52"/>
  <c r="E27" i="52"/>
  <c r="E30" i="52"/>
  <c r="D32" i="52"/>
  <c r="D33" i="52"/>
  <c r="D30" i="52"/>
  <c r="D31" i="52"/>
  <c r="D28" i="52"/>
  <c r="D35" i="52"/>
  <c r="D36" i="52"/>
  <c r="D39" i="52"/>
  <c r="D37" i="52"/>
  <c r="D34" i="52"/>
  <c r="D29" i="52"/>
  <c r="D26" i="52"/>
  <c r="D38" i="52"/>
  <c r="D40" i="52"/>
  <c r="F26" i="52"/>
  <c r="F32" i="52"/>
  <c r="F38" i="52"/>
  <c r="F30" i="52"/>
  <c r="F37" i="52"/>
  <c r="F35" i="52"/>
  <c r="F28" i="52"/>
  <c r="F40" i="52"/>
  <c r="F31" i="52"/>
  <c r="F36" i="52"/>
  <c r="F27" i="52"/>
  <c r="F29" i="52"/>
  <c r="F39" i="52"/>
  <c r="G30" i="52"/>
  <c r="G33" i="52"/>
  <c r="G31" i="52"/>
  <c r="G38" i="52"/>
  <c r="G37" i="52"/>
  <c r="G39" i="52"/>
  <c r="G34" i="52"/>
  <c r="G26" i="52"/>
  <c r="G27" i="52"/>
  <c r="G32" i="52"/>
  <c r="G28" i="52"/>
  <c r="G35" i="52"/>
  <c r="G40" i="52"/>
  <c r="G29" i="52"/>
  <c r="H32" i="52"/>
  <c r="H39" i="52"/>
  <c r="H37" i="52"/>
  <c r="H31" i="52"/>
  <c r="H29" i="52"/>
  <c r="H40" i="52"/>
  <c r="H34" i="52"/>
  <c r="H28" i="52"/>
  <c r="H26" i="52"/>
  <c r="H33" i="52"/>
  <c r="H35" i="52"/>
  <c r="H38" i="52"/>
  <c r="I37" i="52"/>
  <c r="I26" i="52"/>
  <c r="I39" i="52"/>
  <c r="I31" i="52"/>
  <c r="I34" i="52"/>
  <c r="I38" i="52"/>
  <c r="I28" i="52"/>
  <c r="I32" i="52"/>
  <c r="I27" i="52"/>
  <c r="J37" i="52"/>
  <c r="J40" i="52"/>
  <c r="J34" i="52"/>
  <c r="J33" i="52"/>
  <c r="J29" i="52"/>
  <c r="J28" i="52"/>
  <c r="J26" i="52"/>
  <c r="J39" i="52"/>
  <c r="J31" i="52"/>
  <c r="J32" i="52"/>
  <c r="J38" i="52"/>
  <c r="J36" i="52"/>
  <c r="T19" i="52"/>
  <c r="N37" i="52"/>
  <c r="N33" i="52"/>
  <c r="N29" i="52"/>
  <c r="X19" i="52"/>
  <c r="N40" i="52"/>
  <c r="N36" i="52"/>
  <c r="N32" i="52"/>
  <c r="N28" i="52"/>
  <c r="N39" i="52"/>
  <c r="N35" i="52"/>
  <c r="N27" i="52"/>
  <c r="N38" i="52"/>
  <c r="N34" i="52"/>
  <c r="N30" i="52"/>
  <c r="N26" i="52"/>
  <c r="V13" i="54"/>
  <c r="W10" i="54"/>
  <c r="F17" i="54"/>
  <c r="F28" i="54" s="1"/>
  <c r="H17" i="54"/>
  <c r="H31" i="54" s="1"/>
  <c r="K17" i="54"/>
  <c r="K26" i="54" s="1"/>
  <c r="L17" i="54"/>
  <c r="L27" i="54" s="1"/>
  <c r="T13" i="54"/>
  <c r="X10" i="54"/>
  <c r="X13" i="54"/>
  <c r="T10" i="54"/>
  <c r="M35" i="54"/>
  <c r="M33" i="54"/>
  <c r="M31" i="54"/>
  <c r="M29" i="54"/>
  <c r="M27" i="54"/>
  <c r="M25" i="54"/>
  <c r="M36" i="54"/>
  <c r="M30" i="54"/>
  <c r="M28" i="54"/>
  <c r="M26" i="54"/>
  <c r="M32" i="54"/>
  <c r="M34" i="54"/>
  <c r="I35" i="54"/>
  <c r="I26" i="54"/>
  <c r="I27" i="54"/>
  <c r="I33" i="54"/>
  <c r="I28" i="54"/>
  <c r="I25" i="54"/>
  <c r="E34" i="54"/>
  <c r="D17" i="54"/>
  <c r="D32" i="54" s="1"/>
  <c r="U13" i="54"/>
  <c r="G17" i="54"/>
  <c r="G29" i="54" s="1"/>
  <c r="J17" i="54"/>
  <c r="J36" i="54" s="1"/>
  <c r="M24" i="54"/>
  <c r="I31" i="54"/>
  <c r="I32" i="54"/>
  <c r="V10" i="54"/>
  <c r="U10" i="54"/>
  <c r="E25" i="54" l="1"/>
  <c r="E28" i="54"/>
  <c r="I36" i="54"/>
  <c r="I34" i="54"/>
  <c r="E26" i="54"/>
  <c r="E36" i="54"/>
  <c r="E33" i="54"/>
  <c r="E30" i="54"/>
  <c r="N29" i="54"/>
  <c r="X17" i="54"/>
  <c r="R17" i="54"/>
  <c r="C32" i="54"/>
  <c r="Y17" i="54"/>
  <c r="E31" i="54"/>
  <c r="E27" i="54"/>
  <c r="E32" i="54"/>
  <c r="I29" i="54"/>
  <c r="E29" i="54"/>
  <c r="E24" i="54"/>
  <c r="I30" i="54"/>
  <c r="C35" i="54"/>
  <c r="C25" i="54"/>
  <c r="C24" i="54"/>
  <c r="C31" i="54"/>
  <c r="C33" i="54"/>
  <c r="C27" i="54"/>
  <c r="C26" i="54"/>
  <c r="W17" i="54"/>
  <c r="C34" i="54"/>
  <c r="C28" i="54"/>
  <c r="C29" i="54"/>
  <c r="C30" i="54"/>
  <c r="C36" i="54"/>
  <c r="V17" i="54"/>
  <c r="L34" i="54"/>
  <c r="L36" i="54"/>
  <c r="D27" i="54"/>
  <c r="D25" i="54"/>
  <c r="F36" i="54"/>
  <c r="F25" i="54"/>
  <c r="F24" i="54"/>
  <c r="F32" i="54"/>
  <c r="F29" i="54"/>
  <c r="F34" i="54"/>
  <c r="F27" i="54"/>
  <c r="F31" i="54"/>
  <c r="F26" i="54"/>
  <c r="F33" i="54"/>
  <c r="F35" i="54"/>
  <c r="F30" i="54"/>
  <c r="H24" i="54"/>
  <c r="H27" i="54"/>
  <c r="H30" i="54"/>
  <c r="H36" i="54"/>
  <c r="H32" i="54"/>
  <c r="H35" i="54"/>
  <c r="H29" i="54"/>
  <c r="H34" i="54"/>
  <c r="H26" i="54"/>
  <c r="H25" i="54"/>
  <c r="H28" i="54"/>
  <c r="H33" i="54"/>
  <c r="J35" i="54"/>
  <c r="J29" i="54"/>
  <c r="J32" i="54"/>
  <c r="J30" i="54"/>
  <c r="J31" i="54"/>
  <c r="J34" i="54"/>
  <c r="U17" i="54"/>
  <c r="K24" i="54"/>
  <c r="K33" i="54"/>
  <c r="K32" i="54"/>
  <c r="K36" i="54"/>
  <c r="K27" i="54"/>
  <c r="K35" i="54"/>
  <c r="K30" i="54"/>
  <c r="K29" i="54"/>
  <c r="K25" i="54"/>
  <c r="K28" i="54"/>
  <c r="K34" i="54"/>
  <c r="K31" i="54"/>
  <c r="L33" i="54"/>
  <c r="L30" i="54"/>
  <c r="L26" i="54"/>
  <c r="L32" i="54"/>
  <c r="L29" i="54"/>
  <c r="L31" i="54"/>
  <c r="L35" i="54"/>
  <c r="L28" i="54"/>
  <c r="L24" i="54"/>
  <c r="L25" i="54"/>
  <c r="N35" i="54"/>
  <c r="N30" i="54"/>
  <c r="N25" i="54"/>
  <c r="N36" i="54"/>
  <c r="N26" i="54"/>
  <c r="N32" i="54"/>
  <c r="N27" i="54"/>
  <c r="N31" i="54"/>
  <c r="T17" i="54"/>
  <c r="N28" i="54"/>
  <c r="N34" i="54"/>
  <c r="N33" i="54"/>
  <c r="S17" i="54"/>
  <c r="N24" i="54"/>
  <c r="G28" i="54"/>
  <c r="G36" i="54"/>
  <c r="G33" i="54"/>
  <c r="G27" i="54"/>
  <c r="G35" i="54"/>
  <c r="G34" i="54"/>
  <c r="G30" i="54"/>
  <c r="G32" i="54"/>
  <c r="G31" i="54"/>
  <c r="G25" i="54"/>
  <c r="G26" i="54"/>
  <c r="G24" i="54"/>
  <c r="D35" i="54"/>
  <c r="D31" i="54"/>
  <c r="D30" i="54"/>
  <c r="D36" i="54"/>
  <c r="D33" i="54"/>
  <c r="D26" i="54"/>
  <c r="D24" i="54"/>
  <c r="D28" i="54"/>
  <c r="D34" i="54"/>
  <c r="D29" i="54"/>
  <c r="J27" i="54"/>
  <c r="J28" i="54"/>
  <c r="J25" i="54"/>
  <c r="J33" i="54"/>
  <c r="J26" i="54"/>
  <c r="J24" i="54"/>
</calcChain>
</file>

<file path=xl/sharedStrings.xml><?xml version="1.0" encoding="utf-8"?>
<sst xmlns="http://schemas.openxmlformats.org/spreadsheetml/2006/main" count="153" uniqueCount="42">
  <si>
    <t>Pramonės procesai</t>
  </si>
  <si>
    <t>Atliekų deginimas ir gaisrai(namų, automobilių)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</si>
  <si>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</si>
  <si>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</si>
  <si>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</si>
  <si>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</si>
  <si>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</si>
  <si>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</si>
  <si>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</si>
  <si>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</si>
  <si>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</si>
  <si>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</si>
  <si>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</si>
  <si>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</si>
  <si>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</si>
  <si>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</si>
  <si>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Viešoji elektros ir šilumos gamyba</t>
  </si>
  <si>
    <t>Naftos produktų gamyba ir paskirstymas</t>
  </si>
  <si>
    <t>Atliekų apdorojimas</t>
  </si>
  <si>
    <t>viso</t>
  </si>
  <si>
    <t>VISO</t>
  </si>
  <si>
    <t>Kitas transportas</t>
  </si>
  <si>
    <t>Žemės ūkis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</si>
  <si>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</si>
  <si>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</si>
  <si>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</si>
  <si>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</si>
  <si>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</si>
  <si>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Pramonė ir statyba</t>
  </si>
  <si>
    <t>Išmestas į aplinkos orą anglies monoksido (CO) kiekis Lietuvos ūkyje</t>
  </si>
  <si>
    <t>Išmesto į aplinkos orą anglies monoksido (CO) kiekio pasiskirstymas pagal ūkio sektorius</t>
  </si>
  <si>
    <t>Išmesto į aplinkos orą kietųjų dalelių KD10 kiekio pasiskirstymas pagal ūkio sektorius</t>
  </si>
  <si>
    <t>Išmestas į aplinkos orą kietųjų dalelių kiekis Lietuvos ūkyje</t>
  </si>
  <si>
    <t>Išmesto į aplinkos orą kietųjų dalelių kiekio pasiskirstymas pagal ūkio sektorius</t>
  </si>
  <si>
    <t>2016/2015</t>
  </si>
  <si>
    <t>2016/2014</t>
  </si>
  <si>
    <t>2016/2005</t>
  </si>
  <si>
    <t>2017/2016</t>
  </si>
  <si>
    <t>2017/2005</t>
  </si>
  <si>
    <t>2018/2017</t>
  </si>
  <si>
    <t>2018/2005</t>
  </si>
  <si>
    <t>Išmestas į aplinkos orą kietųjų dalelių KD.10 kiekis Lietuvos ūkyje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</si>
</sst>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3" x14ac:knownFonts="1">
    <font>
      <sz val="10"/>
      <color theme="1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  <charset val="186"/>
    </font>
    <font>
      <b/>
      <i/>
      <sz val="9"/>
      <color indexed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4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5" fillId="3" borderId="1">
      <alignment horizontal="right" vertical="center"/>
    </xf>
    <xf numFmtId="0" fontId="7" fillId="3" borderId="1">
      <alignment horizontal="right" vertical="center"/>
    </xf>
    <xf numFmtId="0" fontId="5" fillId="4" borderId="1">
      <alignment horizontal="right" vertical="center"/>
    </xf>
    <xf numFmtId="0" fontId="5" fillId="4" borderId="1">
      <alignment horizontal="right" vertical="center"/>
    </xf>
    <xf numFmtId="0" fontId="5" fillId="4" borderId="2">
      <alignment horizontal="right" vertical="center"/>
    </xf>
    <xf numFmtId="0" fontId="5" fillId="4" borderId="3">
      <alignment horizontal="right" vertical="center"/>
    </xf>
    <xf numFmtId="0" fontId="5" fillId="4" borderId="4">
      <alignment horizontal="right" vertical="center"/>
    </xf>
    <xf numFmtId="0" fontId="5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5" fillId="0" borderId="6">
      <alignment horizontal="left" vertical="top" wrapText="1"/>
    </xf>
    <xf numFmtId="0" fontId="1" fillId="0" borderId="7"/>
    <xf numFmtId="0" fontId="6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8" fillId="3" borderId="0" applyBorder="0">
      <alignment horizontal="right" vertical="center"/>
    </xf>
    <xf numFmtId="0" fontId="3" fillId="0" borderId="0"/>
    <xf numFmtId="0" fontId="20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1" fillId="0" borderId="0"/>
    <xf numFmtId="0" fontId="9" fillId="0" borderId="0" applyNumberFormat="0" applyFill="0" applyBorder="0" applyAlignment="0" applyProtection="0"/>
    <xf numFmtId="0" fontId="2" fillId="0" borderId="0"/>
  </cellStyleXfs>
  <cellXfs count="187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9" fontId="13" fillId="0" borderId="0" xfId="0" applyNumberFormat="1" applyFont="1"/>
    <xf numFmtId="0" fontId="0" fillId="0" borderId="0" xfId="0" applyFill="1"/>
    <xf numFmtId="0" fontId="14" fillId="0" borderId="0" xfId="0" quotePrefix="1" applyFont="1" applyAlignment="1">
      <alignment horizontal="left"/>
    </xf>
    <xf numFmtId="0" fontId="15" fillId="0" borderId="1" xfId="0" applyFont="1" applyFill="1" applyBorder="1"/>
    <xf numFmtId="0" fontId="11" fillId="0" borderId="0" xfId="26" applyFont="1"/>
    <xf numFmtId="0" fontId="20" fillId="0" borderId="0" xfId="26"/>
    <xf numFmtId="0" fontId="15" fillId="0" borderId="1" xfId="26" applyFont="1" applyFill="1" applyBorder="1"/>
    <xf numFmtId="0" fontId="20" fillId="0" borderId="0" xfId="26" applyFill="1"/>
    <xf numFmtId="0" fontId="14" fillId="0" borderId="0" xfId="26" quotePrefix="1" applyFont="1" applyAlignment="1">
      <alignment horizontal="left"/>
    </xf>
    <xf numFmtId="0" fontId="20" fillId="0" borderId="0" xfId="26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 wrapText="1"/>
    </xf>
    <xf numFmtId="165" fontId="0" fillId="7" borderId="0" xfId="0" applyNumberFormat="1" applyFill="1"/>
    <xf numFmtId="9" fontId="13" fillId="7" borderId="0" xfId="0" applyNumberFormat="1" applyFont="1" applyFill="1"/>
    <xf numFmtId="0" fontId="0" fillId="7" borderId="0" xfId="0" applyFill="1"/>
    <xf numFmtId="164" fontId="10" fillId="0" borderId="1" xfId="0" applyNumberFormat="1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5" fontId="0" fillId="7" borderId="0" xfId="0" applyNumberFormat="1" applyFill="1" applyAlignment="1">
      <alignment horizontal="center" wrapText="1"/>
    </xf>
    <xf numFmtId="9" fontId="13" fillId="0" borderId="0" xfId="26" applyNumberFormat="1" applyFont="1" applyAlignment="1">
      <alignment horizontal="center" vertical="center" wrapText="1"/>
    </xf>
    <xf numFmtId="0" fontId="20" fillId="0" borderId="0" xfId="26" applyFont="1" applyAlignment="1">
      <alignment horizontal="center" vertical="center" wrapText="1"/>
    </xf>
    <xf numFmtId="2" fontId="11" fillId="0" borderId="1" xfId="26" applyNumberFormat="1" applyFont="1" applyBorder="1" applyAlignment="1">
      <alignment horizontal="center" vertical="center" wrapText="1"/>
    </xf>
    <xf numFmtId="9" fontId="20" fillId="0" borderId="0" xfId="26" applyNumberFormat="1" applyFont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 wrapText="1"/>
    </xf>
    <xf numFmtId="2" fontId="15" fillId="7" borderId="8" xfId="0" applyNumberFormat="1" applyFont="1" applyFill="1" applyBorder="1" applyAlignment="1">
      <alignment horizontal="center" vertical="center" wrapText="1"/>
    </xf>
    <xf numFmtId="2" fontId="10" fillId="7" borderId="8" xfId="0" applyNumberFormat="1" applyFont="1" applyFill="1" applyBorder="1" applyAlignment="1">
      <alignment horizontal="center" vertical="center" wrapText="1"/>
    </xf>
    <xf numFmtId="2" fontId="11" fillId="7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7" borderId="1" xfId="0" quotePrefix="1" applyFont="1" applyFill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64" fontId="26" fillId="7" borderId="14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8" fillId="7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0" fontId="27" fillId="0" borderId="3" xfId="0" applyNumberFormat="1" applyFont="1" applyBorder="1" applyAlignment="1">
      <alignment horizontal="center" vertical="center"/>
    </xf>
    <xf numFmtId="10" fontId="26" fillId="0" borderId="2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2" fontId="28" fillId="7" borderId="1" xfId="0" applyNumberFormat="1" applyFont="1" applyFill="1" applyBorder="1" applyAlignment="1">
      <alignment horizontal="center" vertical="center" wrapText="1"/>
    </xf>
    <xf numFmtId="2" fontId="28" fillId="7" borderId="8" xfId="0" applyNumberFormat="1" applyFont="1" applyFill="1" applyBorder="1" applyAlignment="1">
      <alignment horizontal="center" vertical="center" wrapText="1"/>
    </xf>
    <xf numFmtId="164" fontId="28" fillId="7" borderId="9" xfId="0" applyNumberFormat="1" applyFont="1" applyFill="1" applyBorder="1" applyAlignment="1">
      <alignment horizontal="center" vertical="center" wrapText="1"/>
    </xf>
    <xf numFmtId="2" fontId="29" fillId="7" borderId="1" xfId="0" applyNumberFormat="1" applyFont="1" applyFill="1" applyBorder="1" applyAlignment="1">
      <alignment horizontal="center" vertical="center" wrapText="1"/>
    </xf>
    <xf numFmtId="2" fontId="29" fillId="7" borderId="8" xfId="0" applyNumberFormat="1" applyFont="1" applyFill="1" applyBorder="1" applyAlignment="1">
      <alignment horizontal="center" vertical="center" wrapText="1"/>
    </xf>
    <xf numFmtId="164" fontId="26" fillId="7" borderId="22" xfId="0" applyNumberFormat="1" applyFont="1" applyFill="1" applyBorder="1" applyAlignment="1">
      <alignment horizontal="center" vertical="center" wrapText="1"/>
    </xf>
    <xf numFmtId="165" fontId="0" fillId="7" borderId="0" xfId="0" applyNumberFormat="1" applyFill="1" applyBorder="1" applyAlignment="1">
      <alignment horizontal="center" wrapText="1"/>
    </xf>
    <xf numFmtId="9" fontId="13" fillId="7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28" fillId="0" borderId="8" xfId="0" applyNumberFormat="1" applyFont="1" applyBorder="1" applyAlignment="1">
      <alignment horizontal="center" vertical="center" wrapText="1"/>
    </xf>
    <xf numFmtId="164" fontId="26" fillId="0" borderId="23" xfId="0" applyNumberFormat="1" applyFont="1" applyBorder="1" applyAlignment="1">
      <alignment horizontal="center" vertical="center" wrapText="1"/>
    </xf>
    <xf numFmtId="10" fontId="27" fillId="0" borderId="4" xfId="0" applyNumberFormat="1" applyFont="1" applyBorder="1" applyAlignment="1">
      <alignment horizontal="center" vertical="center"/>
    </xf>
    <xf numFmtId="10" fontId="26" fillId="0" borderId="15" xfId="0" applyNumberFormat="1" applyFont="1" applyBorder="1" applyAlignment="1">
      <alignment horizontal="center" vertical="center"/>
    </xf>
    <xf numFmtId="0" fontId="30" fillId="0" borderId="24" xfId="26" applyFont="1" applyBorder="1" applyAlignment="1">
      <alignment horizontal="center" vertical="center"/>
    </xf>
    <xf numFmtId="2" fontId="11" fillId="0" borderId="8" xfId="26" applyNumberFormat="1" applyFont="1" applyBorder="1" applyAlignment="1">
      <alignment horizontal="center" vertical="center" wrapText="1"/>
    </xf>
    <xf numFmtId="0" fontId="19" fillId="0" borderId="16" xfId="26" applyFont="1" applyBorder="1" applyAlignment="1">
      <alignment horizontal="center" vertical="center"/>
    </xf>
    <xf numFmtId="0" fontId="19" fillId="0" borderId="12" xfId="26" quotePrefix="1" applyFont="1" applyBorder="1" applyAlignment="1">
      <alignment horizontal="center" vertical="center" wrapText="1"/>
    </xf>
    <xf numFmtId="0" fontId="19" fillId="0" borderId="12" xfId="26" applyFont="1" applyBorder="1"/>
    <xf numFmtId="0" fontId="30" fillId="0" borderId="18" xfId="26" applyFont="1" applyBorder="1"/>
    <xf numFmtId="10" fontId="28" fillId="0" borderId="3" xfId="26" applyNumberFormat="1" applyFont="1" applyBorder="1" applyAlignment="1">
      <alignment horizontal="center" vertical="center"/>
    </xf>
    <xf numFmtId="164" fontId="28" fillId="0" borderId="9" xfId="26" applyNumberFormat="1" applyFont="1" applyBorder="1" applyAlignment="1">
      <alignment horizontal="center" vertical="center"/>
    </xf>
    <xf numFmtId="164" fontId="28" fillId="0" borderId="1" xfId="26" applyNumberFormat="1" applyFont="1" applyBorder="1" applyAlignment="1">
      <alignment horizontal="center" vertical="center" wrapText="1"/>
    </xf>
    <xf numFmtId="10" fontId="28" fillId="0" borderId="1" xfId="26" applyNumberFormat="1" applyFont="1" applyBorder="1"/>
    <xf numFmtId="10" fontId="28" fillId="0" borderId="4" xfId="26" applyNumberFormat="1" applyFont="1" applyBorder="1" applyAlignment="1">
      <alignment horizontal="center"/>
    </xf>
    <xf numFmtId="10" fontId="28" fillId="0" borderId="1" xfId="26" applyNumberFormat="1" applyFont="1" applyBorder="1" applyAlignment="1">
      <alignment horizontal="center" vertical="center"/>
    </xf>
    <xf numFmtId="10" fontId="28" fillId="0" borderId="4" xfId="26" applyNumberFormat="1" applyFont="1" applyBorder="1" applyAlignment="1">
      <alignment horizontal="center" vertical="center"/>
    </xf>
    <xf numFmtId="10" fontId="26" fillId="0" borderId="2" xfId="26" applyNumberFormat="1" applyFont="1" applyBorder="1" applyAlignment="1">
      <alignment horizontal="center" vertical="center"/>
    </xf>
    <xf numFmtId="164" fontId="26" fillId="0" borderId="22" xfId="26" applyNumberFormat="1" applyFont="1" applyBorder="1" applyAlignment="1">
      <alignment horizontal="center" vertical="center"/>
    </xf>
    <xf numFmtId="164" fontId="26" fillId="0" borderId="14" xfId="26" applyNumberFormat="1" applyFont="1" applyBorder="1" applyAlignment="1">
      <alignment horizontal="center" vertical="center" wrapText="1"/>
    </xf>
    <xf numFmtId="10" fontId="26" fillId="0" borderId="14" xfId="26" applyNumberFormat="1" applyFont="1" applyBorder="1" applyAlignment="1">
      <alignment horizontal="center" vertical="center"/>
    </xf>
    <xf numFmtId="10" fontId="26" fillId="0" borderId="15" xfId="26" applyNumberFormat="1" applyFont="1" applyBorder="1" applyAlignment="1">
      <alignment horizontal="center"/>
    </xf>
    <xf numFmtId="2" fontId="20" fillId="0" borderId="0" xfId="26" applyNumberFormat="1" applyFont="1" applyAlignment="1">
      <alignment horizontal="center" vertical="center" wrapText="1"/>
    </xf>
    <xf numFmtId="2" fontId="13" fillId="0" borderId="0" xfId="26" applyNumberFormat="1" applyFont="1" applyAlignment="1">
      <alignment horizontal="center" vertical="center" wrapText="1"/>
    </xf>
    <xf numFmtId="2" fontId="28" fillId="7" borderId="1" xfId="26" applyNumberFormat="1" applyFont="1" applyFill="1" applyBorder="1" applyAlignment="1">
      <alignment horizontal="center" vertical="center" wrapText="1"/>
    </xf>
    <xf numFmtId="2" fontId="28" fillId="7" borderId="8" xfId="26" applyNumberFormat="1" applyFont="1" applyFill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3" fillId="0" borderId="1" xfId="26" applyFont="1" applyBorder="1" applyAlignment="1">
      <alignment wrapText="1"/>
    </xf>
    <xf numFmtId="2" fontId="13" fillId="7" borderId="1" xfId="26" applyNumberFormat="1" applyFont="1" applyFill="1" applyBorder="1" applyAlignment="1">
      <alignment horizontal="center" vertical="center" wrapText="1"/>
    </xf>
    <xf numFmtId="2" fontId="13" fillId="7" borderId="1" xfId="26" applyNumberFormat="1" applyFont="1" applyFill="1" applyBorder="1" applyAlignment="1">
      <alignment horizontal="center" vertical="center"/>
    </xf>
    <xf numFmtId="2" fontId="13" fillId="7" borderId="8" xfId="26" applyNumberFormat="1" applyFont="1" applyFill="1" applyBorder="1" applyAlignment="1">
      <alignment horizontal="center" vertical="center"/>
    </xf>
    <xf numFmtId="10" fontId="13" fillId="0" borderId="3" xfId="26" applyNumberFormat="1" applyFont="1" applyBorder="1" applyAlignment="1">
      <alignment horizontal="center" vertical="center"/>
    </xf>
    <xf numFmtId="164" fontId="13" fillId="0" borderId="9" xfId="26" applyNumberFormat="1" applyFont="1" applyBorder="1" applyAlignment="1">
      <alignment horizontal="center" vertical="center"/>
    </xf>
    <xf numFmtId="164" fontId="13" fillId="0" borderId="1" xfId="26" applyNumberFormat="1" applyFont="1" applyBorder="1" applyAlignment="1">
      <alignment horizontal="center" vertical="center" wrapText="1"/>
    </xf>
    <xf numFmtId="10" fontId="13" fillId="0" borderId="1" xfId="26" applyNumberFormat="1" applyFont="1" applyBorder="1" applyAlignment="1">
      <alignment horizontal="center" vertical="center"/>
    </xf>
    <xf numFmtId="10" fontId="13" fillId="0" borderId="4" xfId="26" applyNumberFormat="1" applyFont="1" applyBorder="1" applyAlignment="1">
      <alignment horizontal="center" vertical="center"/>
    </xf>
    <xf numFmtId="0" fontId="13" fillId="0" borderId="1" xfId="26" applyFont="1" applyBorder="1"/>
    <xf numFmtId="0" fontId="13" fillId="0" borderId="1" xfId="26" applyFont="1" applyBorder="1" applyAlignment="1">
      <alignment vertical="center" wrapText="1"/>
    </xf>
    <xf numFmtId="0" fontId="13" fillId="0" borderId="1" xfId="26" applyFont="1" applyBorder="1" applyAlignment="1">
      <alignment vertical="center"/>
    </xf>
    <xf numFmtId="10" fontId="13" fillId="0" borderId="4" xfId="26" applyNumberFormat="1" applyFont="1" applyBorder="1" applyAlignment="1">
      <alignment horizontal="center"/>
    </xf>
    <xf numFmtId="164" fontId="18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wrapText="1"/>
    </xf>
    <xf numFmtId="2" fontId="13" fillId="7" borderId="1" xfId="0" applyNumberFormat="1" applyFont="1" applyFill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/>
    </xf>
    <xf numFmtId="10" fontId="31" fillId="0" borderId="3" xfId="0" applyNumberFormat="1" applyFont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 wrapText="1"/>
    </xf>
    <xf numFmtId="10" fontId="31" fillId="0" borderId="3" xfId="0" applyNumberFormat="1" applyFont="1" applyBorder="1" applyAlignment="1">
      <alignment horizontal="center" vertical="center" wrapText="1"/>
    </xf>
    <xf numFmtId="164" fontId="31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2" fontId="31" fillId="7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32" fillId="0" borderId="1" xfId="0" applyFont="1" applyFill="1" applyBorder="1"/>
    <xf numFmtId="164" fontId="18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 wrapText="1"/>
    </xf>
    <xf numFmtId="10" fontId="31" fillId="0" borderId="4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 wrapText="1"/>
    </xf>
    <xf numFmtId="10" fontId="31" fillId="0" borderId="4" xfId="0" applyNumberFormat="1" applyFont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/>
    </xf>
    <xf numFmtId="0" fontId="18" fillId="0" borderId="8" xfId="26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7" fillId="0" borderId="1" xfId="26" applyFont="1" applyBorder="1" applyAlignment="1">
      <alignment horizontal="center" vertical="center" wrapText="1"/>
    </xf>
    <xf numFmtId="0" fontId="16" fillId="0" borderId="1" xfId="26" applyFont="1" applyBorder="1" applyAlignment="1">
      <alignment horizontal="center"/>
    </xf>
    <xf numFmtId="0" fontId="15" fillId="0" borderId="10" xfId="26" applyFont="1" applyFill="1" applyBorder="1" applyAlignment="1">
      <alignment horizontal="center" vertical="center"/>
    </xf>
    <xf numFmtId="0" fontId="15" fillId="0" borderId="11" xfId="26" applyFont="1" applyFill="1" applyBorder="1" applyAlignment="1">
      <alignment horizontal="center" vertical="center"/>
    </xf>
    <xf numFmtId="0" fontId="15" fillId="0" borderId="12" xfId="26" applyFont="1" applyFill="1" applyBorder="1" applyAlignment="1">
      <alignment horizontal="center" vertical="center"/>
    </xf>
    <xf numFmtId="0" fontId="10" fillId="0" borderId="10" xfId="26" applyFont="1" applyBorder="1" applyAlignment="1">
      <alignment horizontal="center" vertical="center" wrapText="1"/>
    </xf>
    <xf numFmtId="0" fontId="10" fillId="0" borderId="11" xfId="26" applyFont="1" applyBorder="1" applyAlignment="1">
      <alignment horizontal="center" vertical="center" wrapText="1"/>
    </xf>
    <xf numFmtId="0" fontId="10" fillId="0" borderId="12" xfId="26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wrapText="1"/>
    </xf>
    <xf numFmtId="0" fontId="18" fillId="0" borderId="8" xfId="26" applyFont="1" applyBorder="1" applyAlignment="1">
      <alignment horizontal="center" wrapText="1"/>
    </xf>
    <xf numFmtId="0" fontId="18" fillId="0" borderId="9" xfId="26" applyFont="1" applyBorder="1" applyAlignment="1">
      <alignment horizontal="center" wrapText="1"/>
    </xf>
    <xf numFmtId="0" fontId="12" fillId="0" borderId="1" xfId="26" applyFont="1" applyBorder="1" applyAlignment="1">
      <alignment horizontal="center"/>
    </xf>
    <xf numFmtId="0" fontId="13" fillId="0" borderId="1" xfId="26" applyFont="1" applyBorder="1" applyAlignment="1">
      <alignment horizontal="center"/>
    </xf>
    <xf numFmtId="0" fontId="17" fillId="0" borderId="1" xfId="26" applyFont="1" applyBorder="1" applyAlignment="1">
      <alignment horizontal="center" vertical="center"/>
    </xf>
    <xf numFmtId="0" fontId="17" fillId="0" borderId="19" xfId="26" applyFont="1" applyBorder="1" applyAlignment="1">
      <alignment horizontal="center" vertical="center" wrapText="1"/>
    </xf>
    <xf numFmtId="0" fontId="17" fillId="0" borderId="20" xfId="26" applyFont="1" applyBorder="1" applyAlignment="1">
      <alignment horizontal="center" vertical="center" wrapText="1"/>
    </xf>
    <xf numFmtId="0" fontId="17" fillId="0" borderId="17" xfId="26" applyFont="1" applyBorder="1" applyAlignment="1">
      <alignment horizontal="center" vertical="center" wrapText="1"/>
    </xf>
    <xf numFmtId="0" fontId="17" fillId="0" borderId="8" xfId="26" applyFont="1" applyBorder="1" applyAlignment="1">
      <alignment horizontal="center" vertical="center" wrapText="1"/>
    </xf>
    <xf numFmtId="0" fontId="17" fillId="0" borderId="13" xfId="26" applyFont="1" applyBorder="1" applyAlignment="1">
      <alignment horizontal="center" vertical="center" wrapText="1"/>
    </xf>
    <xf numFmtId="0" fontId="17" fillId="0" borderId="28" xfId="26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</cellXfs>
  <cellStyles count="42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Įprastas 3" xfId="26"/>
    <cellStyle name="KP_thin_border_dark_grey" xfId="27"/>
    <cellStyle name="Normal 2" xfId="28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Shade" xfId="35"/>
    <cellStyle name="Standard 2" xfId="36"/>
    <cellStyle name="Standard 2 2" xfId="37"/>
    <cellStyle name="Standard 3 2" xfId="38"/>
    <cellStyle name="Standard 6" xfId="39"/>
    <cellStyle name="Гиперссылка" xfId="40"/>
    <cellStyle name="Обычный_2++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/>
  </sheetViews>
  <sheetFormatPr defaultRowHeight="12.75" x14ac:dyDescent="0.2"/>
  <cols>
    <col min="1" max="1" width="13.85546875" customWidth="1"/>
    <col min="2" max="2" width="26.85546875" customWidth="1"/>
    <col min="16" max="16" width="10.5703125" bestFit="1" customWidth="1"/>
    <col min="17" max="25" width="9" bestFit="1" customWidth="1"/>
    <col min="26" max="26" width="9.42578125" bestFit="1" customWidth="1"/>
  </cols>
  <sheetData>
    <row r="1" spans="1:26" ht="15.75" x14ac:dyDescent="0.25">
      <c r="A1" s="1" t="s">
        <v>41</v>
      </c>
    </row>
    <row r="2" spans="1:26" ht="13.5" thickBot="1" x14ac:dyDescent="0.25"/>
    <row r="3" spans="1:26" ht="14.1" customHeight="1" x14ac:dyDescent="0.2">
      <c r="A3" s="144" t="s">
        <v>2</v>
      </c>
      <c r="B3" s="144" t="s">
        <v>3</v>
      </c>
      <c r="C3" s="146" t="s">
        <v>4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8" t="s">
        <v>7</v>
      </c>
      <c r="R3" s="149"/>
      <c r="S3" s="149"/>
      <c r="T3" s="149"/>
      <c r="U3" s="149"/>
      <c r="V3" s="149"/>
      <c r="W3" s="149"/>
      <c r="X3" s="149"/>
      <c r="Y3" s="149"/>
      <c r="Z3" s="150"/>
    </row>
    <row r="4" spans="1:26" x14ac:dyDescent="0.2">
      <c r="A4" s="144"/>
      <c r="B4" s="144"/>
      <c r="C4" s="133">
        <v>2005</v>
      </c>
      <c r="D4" s="133">
        <v>2006</v>
      </c>
      <c r="E4" s="133">
        <v>2007</v>
      </c>
      <c r="F4" s="133">
        <v>2008</v>
      </c>
      <c r="G4" s="133">
        <v>2009</v>
      </c>
      <c r="H4" s="133">
        <v>2010</v>
      </c>
      <c r="I4" s="133">
        <v>2011</v>
      </c>
      <c r="J4" s="133">
        <v>2012</v>
      </c>
      <c r="K4" s="133">
        <v>2013</v>
      </c>
      <c r="L4" s="133">
        <v>2014</v>
      </c>
      <c r="M4" s="133">
        <v>2015</v>
      </c>
      <c r="N4" s="134">
        <v>2016</v>
      </c>
      <c r="O4" s="134">
        <v>2017</v>
      </c>
      <c r="P4" s="135">
        <v>2018</v>
      </c>
      <c r="Q4" s="44" t="s">
        <v>39</v>
      </c>
      <c r="R4" s="40" t="s">
        <v>37</v>
      </c>
      <c r="S4" s="41" t="s">
        <v>34</v>
      </c>
      <c r="T4" s="42" t="s">
        <v>35</v>
      </c>
      <c r="U4" s="42" t="s">
        <v>24</v>
      </c>
      <c r="V4" s="42" t="s">
        <v>9</v>
      </c>
      <c r="W4" s="42" t="s">
        <v>6</v>
      </c>
      <c r="X4" s="42" t="s">
        <v>36</v>
      </c>
      <c r="Y4" s="39" t="s">
        <v>38</v>
      </c>
      <c r="Z4" s="34" t="s">
        <v>40</v>
      </c>
    </row>
    <row r="5" spans="1:26" ht="13.5" customHeight="1" x14ac:dyDescent="0.2">
      <c r="A5" s="152" t="s">
        <v>5</v>
      </c>
      <c r="B5" s="107" t="s">
        <v>16</v>
      </c>
      <c r="C5" s="108">
        <v>0.49555734600106327</v>
      </c>
      <c r="D5" s="108">
        <v>0.40413182164430805</v>
      </c>
      <c r="E5" s="108">
        <v>0.4777237423138625</v>
      </c>
      <c r="F5" s="108">
        <v>0.38834919935695811</v>
      </c>
      <c r="G5" s="108">
        <v>0.40439767642377067</v>
      </c>
      <c r="H5" s="108">
        <v>0.34506783434263216</v>
      </c>
      <c r="I5" s="108">
        <v>0.23825406085320502</v>
      </c>
      <c r="J5" s="108">
        <v>0.33179411403408132</v>
      </c>
      <c r="K5" s="108">
        <v>0.22879536783493926</v>
      </c>
      <c r="L5" s="108">
        <v>0.18314022307206779</v>
      </c>
      <c r="M5" s="108">
        <v>0.19126712636513013</v>
      </c>
      <c r="N5" s="108">
        <v>0.15835275705755941</v>
      </c>
      <c r="O5" s="127">
        <v>0.14755975235721344</v>
      </c>
      <c r="P5" s="109">
        <v>0.14358704524349652</v>
      </c>
      <c r="Q5" s="110">
        <f>(P5-O5)/O5</f>
        <v>-2.6922701144820073E-2</v>
      </c>
      <c r="R5" s="128">
        <f>SUM(O5-N5)/N5</f>
        <v>-6.8157984116581166E-2</v>
      </c>
      <c r="S5" s="112">
        <f t="shared" ref="S5:S17" si="0">(N5-M5)/M5</f>
        <v>-0.17208586720091659</v>
      </c>
      <c r="T5" s="113">
        <f t="shared" ref="T5:T17" si="1">(N5-L5)/L5</f>
        <v>-0.13534692487927255</v>
      </c>
      <c r="U5" s="113">
        <f t="shared" ref="U5:U17" si="2">(K5-C5)/C5</f>
        <v>-0.53830697964378804</v>
      </c>
      <c r="V5" s="113">
        <f t="shared" ref="V5:V17" si="3">(L5-C5)/C5</f>
        <v>-0.63043586267072538</v>
      </c>
      <c r="W5" s="113">
        <f t="shared" ref="W5:W17" si="4">(M5-C5)/C5</f>
        <v>-0.61403634128608053</v>
      </c>
      <c r="X5" s="113">
        <f t="shared" ref="X5:X17" si="5">(N5-C5)/C5</f>
        <v>-0.68045523220390391</v>
      </c>
      <c r="Y5" s="129">
        <f t="shared" ref="Y5:Y17" si="6">(O5-C5)/C5</f>
        <v>-0.70223475941188684</v>
      </c>
      <c r="Z5" s="130">
        <f>(P5-C5)/C5</f>
        <v>-0.71025140399555609</v>
      </c>
    </row>
    <row r="6" spans="1:26" ht="24" x14ac:dyDescent="0.2">
      <c r="A6" s="153"/>
      <c r="B6" s="107" t="s">
        <v>17</v>
      </c>
      <c r="C6" s="108">
        <v>0.14755641413214482</v>
      </c>
      <c r="D6" s="108">
        <v>0.13912673076368373</v>
      </c>
      <c r="E6" s="108">
        <v>9.1285411929578425E-2</v>
      </c>
      <c r="F6" s="108">
        <v>0.10404747803700687</v>
      </c>
      <c r="G6" s="108">
        <v>9.2685154626187885E-2</v>
      </c>
      <c r="H6" s="108">
        <v>7.6782329026667026E-2</v>
      </c>
      <c r="I6" s="108">
        <v>7.9479299928911118E-2</v>
      </c>
      <c r="J6" s="108">
        <v>6.9829329842986343E-2</v>
      </c>
      <c r="K6" s="108">
        <v>5.6259139434812089E-2</v>
      </c>
      <c r="L6" s="108">
        <v>4.0941325250041134E-2</v>
      </c>
      <c r="M6" s="108">
        <v>3.7761642737026486E-2</v>
      </c>
      <c r="N6" s="108">
        <v>3.9545071599948002E-2</v>
      </c>
      <c r="O6" s="109">
        <v>4.1150890498881237E-2</v>
      </c>
      <c r="P6" s="109">
        <v>3.9694118845832349E-2</v>
      </c>
      <c r="Q6" s="110">
        <f t="shared" ref="Q6:Q17" si="7">(P6-O6)/O6</f>
        <v>-3.5400732168566151E-2</v>
      </c>
      <c r="R6" s="128">
        <f>SUM(O6-N6)/N6</f>
        <v>4.0607307913822235E-2</v>
      </c>
      <c r="S6" s="112">
        <f t="shared" si="0"/>
        <v>4.722858259481405E-2</v>
      </c>
      <c r="T6" s="113">
        <f t="shared" si="1"/>
        <v>-3.4103772693379761E-2</v>
      </c>
      <c r="U6" s="113">
        <f t="shared" si="2"/>
        <v>-0.61872793015674021</v>
      </c>
      <c r="V6" s="113">
        <f t="shared" si="3"/>
        <v>-0.72253781381962878</v>
      </c>
      <c r="W6" s="113">
        <f t="shared" si="4"/>
        <v>-0.74408674160915245</v>
      </c>
      <c r="X6" s="113">
        <f t="shared" si="5"/>
        <v>-0.7320003211481324</v>
      </c>
      <c r="Y6" s="129">
        <f t="shared" si="6"/>
        <v>-0.72111757566818901</v>
      </c>
      <c r="Z6" s="130">
        <f t="shared" ref="Z6:Z17" si="8">(P6-C6)/C6</f>
        <v>-0.73099021767847994</v>
      </c>
    </row>
    <row r="7" spans="1:26" ht="26.45" customHeight="1" x14ac:dyDescent="0.2">
      <c r="A7" s="153"/>
      <c r="B7" s="107" t="s">
        <v>25</v>
      </c>
      <c r="C7" s="108">
        <v>0.34545834077044901</v>
      </c>
      <c r="D7" s="108">
        <v>0.34336397052309897</v>
      </c>
      <c r="E7" s="108">
        <v>0.33205505039033517</v>
      </c>
      <c r="F7" s="108">
        <v>0.28198111142342297</v>
      </c>
      <c r="G7" s="108">
        <v>0.20366974777039903</v>
      </c>
      <c r="H7" s="108">
        <v>0.24641245998959477</v>
      </c>
      <c r="I7" s="108">
        <v>0.27235142922715105</v>
      </c>
      <c r="J7" s="108">
        <v>0.29703673117246276</v>
      </c>
      <c r="K7" s="108">
        <v>0.21503721912500479</v>
      </c>
      <c r="L7" s="108">
        <v>0.20992053108518535</v>
      </c>
      <c r="M7" s="108">
        <v>0.19680524262550669</v>
      </c>
      <c r="N7" s="108">
        <v>0.21087236707294832</v>
      </c>
      <c r="O7" s="109">
        <v>0.22067360052297036</v>
      </c>
      <c r="P7" s="109">
        <v>0.20695883655348196</v>
      </c>
      <c r="Q7" s="110">
        <f t="shared" si="7"/>
        <v>-6.2149545468900801E-2</v>
      </c>
      <c r="R7" s="128">
        <f>SUM(O7-N7)/N7</f>
        <v>4.6479458575202706E-2</v>
      </c>
      <c r="S7" s="112">
        <f t="shared" si="0"/>
        <v>7.1477386779829996E-2</v>
      </c>
      <c r="T7" s="113">
        <f t="shared" si="1"/>
        <v>4.5342681958855822E-3</v>
      </c>
      <c r="U7" s="113">
        <f t="shared" si="2"/>
        <v>-0.37753067809732455</v>
      </c>
      <c r="V7" s="113">
        <f t="shared" si="3"/>
        <v>-0.3923419807522498</v>
      </c>
      <c r="W7" s="113">
        <f t="shared" si="4"/>
        <v>-0.4303068723522866</v>
      </c>
      <c r="X7" s="113">
        <f t="shared" si="5"/>
        <v>-0.38958669632159992</v>
      </c>
      <c r="Y7" s="129">
        <f t="shared" si="6"/>
        <v>-0.36121501645952708</v>
      </c>
      <c r="Z7" s="130">
        <f t="shared" si="8"/>
        <v>-0.40091521283892673</v>
      </c>
    </row>
    <row r="8" spans="1:26" s="106" customFormat="1" ht="26.25" customHeight="1" x14ac:dyDescent="0.2">
      <c r="A8" s="153"/>
      <c r="B8" s="107" t="s">
        <v>26</v>
      </c>
      <c r="C8" s="108">
        <v>4.2406128188599999</v>
      </c>
      <c r="D8" s="108">
        <v>4.5106768419960002</v>
      </c>
      <c r="E8" s="108">
        <v>4.4093598987400009</v>
      </c>
      <c r="F8" s="108">
        <v>4.5912366134920006</v>
      </c>
      <c r="G8" s="108">
        <v>4.6189001629999993</v>
      </c>
      <c r="H8" s="108">
        <v>4.7290017275</v>
      </c>
      <c r="I8" s="108">
        <v>4.6519368200000013</v>
      </c>
      <c r="J8" s="108">
        <v>4.6645239150000002</v>
      </c>
      <c r="K8" s="108">
        <v>3.0592318504166673</v>
      </c>
      <c r="L8" s="108">
        <v>2.7905668670833337</v>
      </c>
      <c r="M8" s="108">
        <v>2.6084170950000001</v>
      </c>
      <c r="N8" s="108">
        <v>2.6445511824999999</v>
      </c>
      <c r="O8" s="115">
        <v>2.68936573</v>
      </c>
      <c r="P8" s="115">
        <v>2.6813038475792177</v>
      </c>
      <c r="Q8" s="116">
        <f t="shared" si="7"/>
        <v>-2.9976891319955646E-3</v>
      </c>
      <c r="R8" s="131">
        <f>SUM(O8-N8)/N8</f>
        <v>1.6945993632702223E-2</v>
      </c>
      <c r="S8" s="112">
        <f t="shared" si="0"/>
        <v>1.3852879422261186E-2</v>
      </c>
      <c r="T8" s="113">
        <f t="shared" si="1"/>
        <v>-5.2324739573772552E-2</v>
      </c>
      <c r="U8" s="113">
        <f t="shared" si="2"/>
        <v>-0.27858732190526231</v>
      </c>
      <c r="V8" s="113">
        <f t="shared" si="3"/>
        <v>-0.34194254786186323</v>
      </c>
      <c r="W8" s="113">
        <f t="shared" si="4"/>
        <v>-0.38489619156006361</v>
      </c>
      <c r="X8" s="113">
        <f t="shared" si="5"/>
        <v>-0.37637523266957151</v>
      </c>
      <c r="Y8" s="129">
        <f t="shared" si="6"/>
        <v>-0.36580729133319467</v>
      </c>
      <c r="Z8" s="132">
        <f t="shared" si="8"/>
        <v>-0.36770840392355597</v>
      </c>
    </row>
    <row r="9" spans="1:26" ht="24.75" customHeight="1" x14ac:dyDescent="0.2">
      <c r="A9" s="153"/>
      <c r="B9" s="107" t="s">
        <v>27</v>
      </c>
      <c r="C9" s="108">
        <v>0.30285601124283823</v>
      </c>
      <c r="D9" s="108">
        <v>0.34514754378578538</v>
      </c>
      <c r="E9" s="108">
        <v>0.32275583359415572</v>
      </c>
      <c r="F9" s="108">
        <v>0.29191779539457496</v>
      </c>
      <c r="G9" s="108">
        <v>0.30588044155047078</v>
      </c>
      <c r="H9" s="108">
        <v>0.32044310484154992</v>
      </c>
      <c r="I9" s="108">
        <v>0.35753898420885666</v>
      </c>
      <c r="J9" s="108">
        <v>0.30744263070977401</v>
      </c>
      <c r="K9" s="108">
        <v>0.26520525023934849</v>
      </c>
      <c r="L9" s="108">
        <v>0.26179317559148002</v>
      </c>
      <c r="M9" s="108">
        <v>0.21690597366591982</v>
      </c>
      <c r="N9" s="108">
        <v>0.22537489357160695</v>
      </c>
      <c r="O9" s="109">
        <v>0.23988076687665474</v>
      </c>
      <c r="P9" s="109">
        <v>0.23968230803789181</v>
      </c>
      <c r="Q9" s="110">
        <f t="shared" si="7"/>
        <v>-8.2732284604117106E-4</v>
      </c>
      <c r="R9" s="128">
        <f>SUM(O9-N9)/N9</f>
        <v>6.4363306290098968E-2</v>
      </c>
      <c r="S9" s="112">
        <f t="shared" si="0"/>
        <v>3.9044198564724734E-2</v>
      </c>
      <c r="T9" s="113">
        <f t="shared" si="1"/>
        <v>-0.13911089140345909</v>
      </c>
      <c r="U9" s="113">
        <f t="shared" si="2"/>
        <v>-0.12431901499653686</v>
      </c>
      <c r="V9" s="113">
        <f t="shared" si="3"/>
        <v>-0.13558534130740071</v>
      </c>
      <c r="W9" s="113">
        <f t="shared" si="4"/>
        <v>-0.2837983542879105</v>
      </c>
      <c r="X9" s="113">
        <f t="shared" si="5"/>
        <v>-0.25583483502034504</v>
      </c>
      <c r="Y9" s="129">
        <f t="shared" si="6"/>
        <v>-0.20793790457633748</v>
      </c>
      <c r="Z9" s="130">
        <f t="shared" si="8"/>
        <v>-0.2085931956433647</v>
      </c>
    </row>
    <row r="10" spans="1:26" x14ac:dyDescent="0.2">
      <c r="A10" s="154"/>
      <c r="B10" s="6" t="s">
        <v>19</v>
      </c>
      <c r="C10" s="16">
        <f t="shared" ref="C10:N10" si="9">SUM(C5:C9)</f>
        <v>5.5320409310064953</v>
      </c>
      <c r="D10" s="16">
        <f t="shared" si="9"/>
        <v>5.7424469087128758</v>
      </c>
      <c r="E10" s="16">
        <f t="shared" si="9"/>
        <v>5.6331799369679318</v>
      </c>
      <c r="F10" s="16">
        <f t="shared" si="9"/>
        <v>5.6575321977039632</v>
      </c>
      <c r="G10" s="16">
        <f t="shared" si="9"/>
        <v>5.6255331833708278</v>
      </c>
      <c r="H10" s="16">
        <f t="shared" si="9"/>
        <v>5.7177074557004435</v>
      </c>
      <c r="I10" s="16">
        <f t="shared" si="9"/>
        <v>5.5995605942181248</v>
      </c>
      <c r="J10" s="16">
        <f t="shared" si="9"/>
        <v>5.6706267207593051</v>
      </c>
      <c r="K10" s="16">
        <f t="shared" si="9"/>
        <v>3.8245288270507718</v>
      </c>
      <c r="L10" s="16">
        <f t="shared" si="9"/>
        <v>3.4863621220821077</v>
      </c>
      <c r="M10" s="16">
        <f t="shared" si="9"/>
        <v>3.2511570803935834</v>
      </c>
      <c r="N10" s="16">
        <f t="shared" si="9"/>
        <v>3.2786962718020622</v>
      </c>
      <c r="O10" s="36">
        <f>SUM(O5:O9)</f>
        <v>3.33863074025572</v>
      </c>
      <c r="P10" s="36">
        <f>SUM(P5:P9)</f>
        <v>3.3112261562599206</v>
      </c>
      <c r="Q10" s="50">
        <f t="shared" si="7"/>
        <v>-8.2083303389522029E-3</v>
      </c>
      <c r="R10" s="43">
        <f>(O10-N10)/N10</f>
        <v>1.8279969684632042E-2</v>
      </c>
      <c r="S10" s="28">
        <f t="shared" si="0"/>
        <v>8.4705816198659169E-3</v>
      </c>
      <c r="T10" s="26">
        <f t="shared" si="1"/>
        <v>-5.9565198051206546E-2</v>
      </c>
      <c r="U10" s="26">
        <f t="shared" si="2"/>
        <v>-0.30865861718146398</v>
      </c>
      <c r="V10" s="26">
        <f t="shared" si="3"/>
        <v>-0.36978735957259057</v>
      </c>
      <c r="W10" s="26">
        <f t="shared" si="4"/>
        <v>-0.41230422534092309</v>
      </c>
      <c r="X10" s="49">
        <f t="shared" si="5"/>
        <v>-0.40732610031402305</v>
      </c>
      <c r="Y10" s="63">
        <f t="shared" si="6"/>
        <v>-0.39649203939489069</v>
      </c>
      <c r="Z10" s="65">
        <f t="shared" si="8"/>
        <v>-0.40144583209772483</v>
      </c>
    </row>
    <row r="11" spans="1:26" ht="20.45" customHeight="1" x14ac:dyDescent="0.2">
      <c r="A11" s="155" t="s">
        <v>23</v>
      </c>
      <c r="B11" s="121" t="s">
        <v>8</v>
      </c>
      <c r="C11" s="108">
        <v>1.4256245711543012</v>
      </c>
      <c r="D11" s="108">
        <v>1.5903990473038658</v>
      </c>
      <c r="E11" s="108">
        <v>1.7147797086080225</v>
      </c>
      <c r="F11" s="108">
        <v>1.6699069799240338</v>
      </c>
      <c r="G11" s="108">
        <v>1.4944410576044918</v>
      </c>
      <c r="H11" s="108">
        <v>1.4514478162841729</v>
      </c>
      <c r="I11" s="108">
        <v>1.5816229355651148</v>
      </c>
      <c r="J11" s="108">
        <v>1.5879868488482332</v>
      </c>
      <c r="K11" s="108">
        <v>1.5753196127462024</v>
      </c>
      <c r="L11" s="108">
        <v>1.5886771634002355</v>
      </c>
      <c r="M11" s="108">
        <v>1.3726762569037358</v>
      </c>
      <c r="N11" s="108">
        <v>1.5578318513967238</v>
      </c>
      <c r="O11" s="109">
        <v>1.3869641723352628</v>
      </c>
      <c r="P11" s="109">
        <v>1.4374642026520861</v>
      </c>
      <c r="Q11" s="110">
        <f t="shared" si="7"/>
        <v>3.6410479321751496E-2</v>
      </c>
      <c r="R11" s="128">
        <f>SUM(O11-N11)/N11</f>
        <v>-0.10968300520256026</v>
      </c>
      <c r="S11" s="112">
        <f t="shared" si="0"/>
        <v>0.13488657180581848</v>
      </c>
      <c r="T11" s="113">
        <f t="shared" si="1"/>
        <v>-1.9415720647418186E-2</v>
      </c>
      <c r="U11" s="113">
        <f t="shared" si="2"/>
        <v>0.10500312959020897</v>
      </c>
      <c r="V11" s="113">
        <f t="shared" si="3"/>
        <v>0.11437274268772857</v>
      </c>
      <c r="W11" s="113">
        <f t="shared" si="4"/>
        <v>-3.7140433268272093E-2</v>
      </c>
      <c r="X11" s="113">
        <f t="shared" si="5"/>
        <v>9.2736392818606406E-2</v>
      </c>
      <c r="Y11" s="129">
        <f t="shared" si="6"/>
        <v>-2.7118218639943743E-2</v>
      </c>
      <c r="Z11" s="130">
        <f t="shared" si="8"/>
        <v>8.3048733427753436E-3</v>
      </c>
    </row>
    <row r="12" spans="1:26" ht="20.45" customHeight="1" x14ac:dyDescent="0.2">
      <c r="A12" s="156"/>
      <c r="B12" s="121" t="s">
        <v>21</v>
      </c>
      <c r="C12" s="108">
        <v>9.7244785263558814E-2</v>
      </c>
      <c r="D12" s="108">
        <v>9.3920934107891901E-2</v>
      </c>
      <c r="E12" s="108">
        <v>9.6367952116946001E-2</v>
      </c>
      <c r="F12" s="108">
        <v>9.7941864952500748E-2</v>
      </c>
      <c r="G12" s="108">
        <v>7.6072497226862393E-2</v>
      </c>
      <c r="H12" s="108">
        <v>8.1782021233048494E-2</v>
      </c>
      <c r="I12" s="108">
        <v>8.3274180288872929E-2</v>
      </c>
      <c r="J12" s="108">
        <v>7.4660764498006557E-2</v>
      </c>
      <c r="K12" s="108">
        <v>6.940418882084641E-2</v>
      </c>
      <c r="L12" s="108">
        <v>7.2330858157816147E-2</v>
      </c>
      <c r="M12" s="108">
        <v>6.7355811438549434E-2</v>
      </c>
      <c r="N12" s="108">
        <v>6.6071059659857739E-2</v>
      </c>
      <c r="O12" s="109">
        <v>7.1581427917559587E-2</v>
      </c>
      <c r="P12" s="109">
        <v>7.9262651114545044E-2</v>
      </c>
      <c r="Q12" s="110">
        <f t="shared" si="7"/>
        <v>0.10730748771639384</v>
      </c>
      <c r="R12" s="128">
        <f>SUM(O12-N12)/N12</f>
        <v>8.34006338943242E-2</v>
      </c>
      <c r="S12" s="112">
        <f t="shared" si="0"/>
        <v>-1.9074104390588622E-2</v>
      </c>
      <c r="T12" s="113">
        <f t="shared" si="1"/>
        <v>-8.654395450832858E-2</v>
      </c>
      <c r="U12" s="113">
        <f t="shared" si="2"/>
        <v>-0.28629397830698172</v>
      </c>
      <c r="V12" s="113">
        <f t="shared" si="3"/>
        <v>-0.25619807826424218</v>
      </c>
      <c r="W12" s="113">
        <f t="shared" si="4"/>
        <v>-0.3073581143091883</v>
      </c>
      <c r="X12" s="113">
        <f t="shared" si="5"/>
        <v>-0.32056963794214899</v>
      </c>
      <c r="Y12" s="129">
        <f t="shared" si="6"/>
        <v>-0.26390471505947399</v>
      </c>
      <c r="Z12" s="130">
        <f t="shared" si="8"/>
        <v>-0.18491617931262311</v>
      </c>
    </row>
    <row r="13" spans="1:26" s="4" customFormat="1" ht="22.15" customHeight="1" x14ac:dyDescent="0.2">
      <c r="A13" s="157"/>
      <c r="B13" s="6" t="s">
        <v>19</v>
      </c>
      <c r="C13" s="18">
        <f t="shared" ref="C13:I13" si="10">SUM(C11:C12)</f>
        <v>1.5228693564178599</v>
      </c>
      <c r="D13" s="18">
        <f t="shared" si="10"/>
        <v>1.6843199814117578</v>
      </c>
      <c r="E13" s="18">
        <f t="shared" si="10"/>
        <v>1.8111476607249686</v>
      </c>
      <c r="F13" s="18">
        <f t="shared" si="10"/>
        <v>1.7678488448765346</v>
      </c>
      <c r="G13" s="18">
        <f t="shared" si="10"/>
        <v>1.5705135548313542</v>
      </c>
      <c r="H13" s="18">
        <f t="shared" si="10"/>
        <v>1.5332298375172213</v>
      </c>
      <c r="I13" s="18">
        <f t="shared" si="10"/>
        <v>1.6648971158539878</v>
      </c>
      <c r="J13" s="18">
        <f t="shared" ref="J13:O13" si="11">SUM(J11:J12)</f>
        <v>1.6626476133462398</v>
      </c>
      <c r="K13" s="18">
        <f t="shared" si="11"/>
        <v>1.6447238015670487</v>
      </c>
      <c r="L13" s="18">
        <f t="shared" si="11"/>
        <v>1.6610080215580516</v>
      </c>
      <c r="M13" s="18">
        <f t="shared" si="11"/>
        <v>1.4400320683422854</v>
      </c>
      <c r="N13" s="18">
        <f t="shared" si="11"/>
        <v>1.6239029110565815</v>
      </c>
      <c r="O13" s="37">
        <f t="shared" si="11"/>
        <v>1.4585456002528223</v>
      </c>
      <c r="P13" s="37">
        <f t="shared" ref="P13" si="12">SUM(P11:P12)</f>
        <v>1.5167268537666312</v>
      </c>
      <c r="Q13" s="50">
        <f t="shared" si="7"/>
        <v>3.9889910540831783E-2</v>
      </c>
      <c r="R13" s="48">
        <f>(O13-N13)/N13</f>
        <v>-0.10182709180327199</v>
      </c>
      <c r="S13" s="48">
        <f t="shared" si="0"/>
        <v>0.12768524170851403</v>
      </c>
      <c r="T13" s="49">
        <f t="shared" si="1"/>
        <v>-2.2338911082840505E-2</v>
      </c>
      <c r="U13" s="49">
        <f t="shared" si="2"/>
        <v>8.0016348503996776E-2</v>
      </c>
      <c r="V13" s="49">
        <f t="shared" si="3"/>
        <v>9.070946536420281E-2</v>
      </c>
      <c r="W13" s="49">
        <f t="shared" si="4"/>
        <v>-5.4395531518492808E-2</v>
      </c>
      <c r="X13" s="49">
        <f t="shared" si="5"/>
        <v>6.6344203600219379E-2</v>
      </c>
      <c r="Y13" s="63">
        <f t="shared" si="6"/>
        <v>-4.2238525513667122E-2</v>
      </c>
      <c r="Z13" s="65">
        <f t="shared" si="8"/>
        <v>-4.033505976952163E-3</v>
      </c>
    </row>
    <row r="14" spans="1:26" x14ac:dyDescent="0.2">
      <c r="A14" s="145" t="s">
        <v>28</v>
      </c>
      <c r="B14" s="145"/>
      <c r="C14" s="120">
        <v>1.3330213375700282</v>
      </c>
      <c r="D14" s="120">
        <v>1.3851464352230074</v>
      </c>
      <c r="E14" s="120">
        <v>1.3131402825799512</v>
      </c>
      <c r="F14" s="120">
        <v>1.2298795531280258</v>
      </c>
      <c r="G14" s="120">
        <v>0.719605593243</v>
      </c>
      <c r="H14" s="120">
        <v>0.78417721171900001</v>
      </c>
      <c r="I14" s="120">
        <v>0.93854436680499997</v>
      </c>
      <c r="J14" s="120">
        <v>0.9466940335270001</v>
      </c>
      <c r="K14" s="120">
        <v>1.0921928094109783</v>
      </c>
      <c r="L14" s="120">
        <v>0.98201745867100021</v>
      </c>
      <c r="M14" s="120">
        <v>0.88030420306000001</v>
      </c>
      <c r="N14" s="120">
        <v>0.85796201097800007</v>
      </c>
      <c r="O14" s="109">
        <v>0.94825522556300001</v>
      </c>
      <c r="P14" s="109">
        <v>0.9058610498759998</v>
      </c>
      <c r="Q14" s="110">
        <f t="shared" si="7"/>
        <v>-4.4707558201780385E-2</v>
      </c>
      <c r="R14" s="128">
        <f>SUM(O14-N14)/N14</f>
        <v>0.10524150653485666</v>
      </c>
      <c r="S14" s="112">
        <f t="shared" si="0"/>
        <v>-2.5380081117796435E-2</v>
      </c>
      <c r="T14" s="113">
        <f t="shared" si="1"/>
        <v>-0.12632713053888966</v>
      </c>
      <c r="U14" s="113">
        <f t="shared" si="2"/>
        <v>-0.18066367084420232</v>
      </c>
      <c r="V14" s="113">
        <f t="shared" si="3"/>
        <v>-0.2633145239361846</v>
      </c>
      <c r="W14" s="113">
        <f t="shared" si="4"/>
        <v>-0.33961732025631991</v>
      </c>
      <c r="X14" s="113">
        <f t="shared" si="5"/>
        <v>-0.35637788623700228</v>
      </c>
      <c r="Y14" s="129">
        <f t="shared" si="6"/>
        <v>-0.28864212534543549</v>
      </c>
      <c r="Z14" s="130">
        <f t="shared" si="8"/>
        <v>-0.32044519892884921</v>
      </c>
    </row>
    <row r="15" spans="1:26" x14ac:dyDescent="0.2">
      <c r="A15" s="158" t="s">
        <v>22</v>
      </c>
      <c r="B15" s="159"/>
      <c r="C15" s="120">
        <v>5.0204655629534569</v>
      </c>
      <c r="D15" s="120">
        <v>4.9660401813264734</v>
      </c>
      <c r="E15" s="120">
        <v>4.8173048213199046</v>
      </c>
      <c r="F15" s="120">
        <v>4.7595244925725391</v>
      </c>
      <c r="G15" s="120">
        <v>4.7826447481590817</v>
      </c>
      <c r="H15" s="120">
        <v>4.929895389541131</v>
      </c>
      <c r="I15" s="120">
        <v>4.963995514113674</v>
      </c>
      <c r="J15" s="120">
        <v>4.9950722853355938</v>
      </c>
      <c r="K15" s="120">
        <v>5.043373724391552</v>
      </c>
      <c r="L15" s="120">
        <v>5.1310677658961437</v>
      </c>
      <c r="M15" s="120">
        <v>5.2138062506320173</v>
      </c>
      <c r="N15" s="120">
        <v>5.1473186714670325</v>
      </c>
      <c r="O15" s="109">
        <v>5.1228833547581303</v>
      </c>
      <c r="P15" s="109">
        <v>5.1440891818944614</v>
      </c>
      <c r="Q15" s="110">
        <f t="shared" si="7"/>
        <v>4.1394319698173816E-3</v>
      </c>
      <c r="R15" s="128">
        <f>SUM(O15-N15)/N15</f>
        <v>-4.7471932997569608E-3</v>
      </c>
      <c r="S15" s="112">
        <f t="shared" si="0"/>
        <v>-1.2752215170428552E-2</v>
      </c>
      <c r="T15" s="113">
        <f t="shared" si="1"/>
        <v>3.1671586329264918E-3</v>
      </c>
      <c r="U15" s="113">
        <f t="shared" si="2"/>
        <v>4.5629555966157347E-3</v>
      </c>
      <c r="V15" s="113">
        <f t="shared" si="3"/>
        <v>2.2030268220308496E-2</v>
      </c>
      <c r="W15" s="113">
        <f t="shared" si="4"/>
        <v>3.8510509683651981E-2</v>
      </c>
      <c r="X15" s="113">
        <f t="shared" si="5"/>
        <v>2.5267200207414624E-2</v>
      </c>
      <c r="Y15" s="129">
        <f t="shared" si="6"/>
        <v>2.0400058624129407E-2</v>
      </c>
      <c r="Z15" s="130">
        <f t="shared" si="8"/>
        <v>2.4623935248801659E-2</v>
      </c>
    </row>
    <row r="16" spans="1:26" x14ac:dyDescent="0.2">
      <c r="A16" s="160" t="s">
        <v>18</v>
      </c>
      <c r="B16" s="160"/>
      <c r="C16" s="120">
        <v>0.48235938013452895</v>
      </c>
      <c r="D16" s="120">
        <v>0.49745110354663302</v>
      </c>
      <c r="E16" s="120">
        <v>0.47136745360227894</v>
      </c>
      <c r="F16" s="120">
        <v>0.45443758807459295</v>
      </c>
      <c r="G16" s="120">
        <v>0.45070692415088798</v>
      </c>
      <c r="H16" s="120">
        <v>0.45887327308325898</v>
      </c>
      <c r="I16" s="120">
        <v>0.44539133731682901</v>
      </c>
      <c r="J16" s="120">
        <v>0.45711859964602808</v>
      </c>
      <c r="K16" s="120">
        <v>0.44610763760399197</v>
      </c>
      <c r="L16" s="120">
        <v>0.46506495961573491</v>
      </c>
      <c r="M16" s="120">
        <v>0.42239916415801598</v>
      </c>
      <c r="N16" s="120">
        <v>0.41963677840078001</v>
      </c>
      <c r="O16" s="109">
        <v>0.46727038123634002</v>
      </c>
      <c r="P16" s="109">
        <v>0.52392548816633999</v>
      </c>
      <c r="Q16" s="110">
        <f t="shared" si="7"/>
        <v>0.12124694653253545</v>
      </c>
      <c r="R16" s="128">
        <f>SUM(O16-N16)/N16</f>
        <v>0.11351150634863293</v>
      </c>
      <c r="S16" s="112">
        <f t="shared" si="0"/>
        <v>-6.5397519494204996E-3</v>
      </c>
      <c r="T16" s="113">
        <f t="shared" si="1"/>
        <v>-9.7681367464214977E-2</v>
      </c>
      <c r="U16" s="113">
        <f t="shared" si="2"/>
        <v>-7.5155048338494942E-2</v>
      </c>
      <c r="V16" s="113">
        <f t="shared" si="3"/>
        <v>-3.5853807826792268E-2</v>
      </c>
      <c r="W16" s="113">
        <f t="shared" si="4"/>
        <v>-0.12430610545977192</v>
      </c>
      <c r="X16" s="113">
        <f t="shared" si="5"/>
        <v>-0.13003292631368699</v>
      </c>
      <c r="Y16" s="129">
        <f t="shared" si="6"/>
        <v>-3.1281653305841477E-2</v>
      </c>
      <c r="Z16" s="130">
        <f t="shared" si="8"/>
        <v>8.6172488280871304E-2</v>
      </c>
    </row>
    <row r="17" spans="1:26" ht="16.5" thickBot="1" x14ac:dyDescent="0.25">
      <c r="A17" s="151" t="s">
        <v>20</v>
      </c>
      <c r="B17" s="151"/>
      <c r="C17" s="17">
        <f t="shared" ref="C17:I17" si="13">C10+C13+C14+C15+C16</f>
        <v>13.89075656808237</v>
      </c>
      <c r="D17" s="17">
        <f t="shared" si="13"/>
        <v>14.275404610220747</v>
      </c>
      <c r="E17" s="17">
        <f t="shared" si="13"/>
        <v>14.046140155195035</v>
      </c>
      <c r="F17" s="17">
        <f t="shared" si="13"/>
        <v>13.869222676355657</v>
      </c>
      <c r="G17" s="17">
        <f t="shared" si="13"/>
        <v>13.149004003755151</v>
      </c>
      <c r="H17" s="17">
        <f t="shared" si="13"/>
        <v>13.423883167561055</v>
      </c>
      <c r="I17" s="17">
        <f t="shared" si="13"/>
        <v>13.612388928307615</v>
      </c>
      <c r="J17" s="17">
        <f t="shared" ref="J17:O17" si="14">J10+J13+J14+J15+J16</f>
        <v>13.732159252614167</v>
      </c>
      <c r="K17" s="17">
        <f t="shared" si="14"/>
        <v>12.050926800024342</v>
      </c>
      <c r="L17" s="17">
        <f t="shared" si="14"/>
        <v>11.725520327823038</v>
      </c>
      <c r="M17" s="17">
        <f t="shared" si="14"/>
        <v>11.207698766585901</v>
      </c>
      <c r="N17" s="22">
        <f t="shared" si="14"/>
        <v>11.327516643704458</v>
      </c>
      <c r="O17" s="38">
        <f t="shared" si="14"/>
        <v>11.335585302066011</v>
      </c>
      <c r="P17" s="38">
        <f t="shared" ref="P17" si="15">P10+P13+P14+P15+P16</f>
        <v>11.401828729963354</v>
      </c>
      <c r="Q17" s="51">
        <f t="shared" si="7"/>
        <v>5.84384715320073E-3</v>
      </c>
      <c r="R17" s="45">
        <f>(O17-N17)/N17</f>
        <v>7.1230602570227191E-4</v>
      </c>
      <c r="S17" s="45">
        <f t="shared" si="0"/>
        <v>1.069067608024727E-2</v>
      </c>
      <c r="T17" s="46">
        <f t="shared" si="1"/>
        <v>-3.3943370783654864E-2</v>
      </c>
      <c r="U17" s="46">
        <f t="shared" si="2"/>
        <v>-0.13244993237341124</v>
      </c>
      <c r="V17" s="46">
        <f t="shared" si="3"/>
        <v>-0.15587604819412981</v>
      </c>
      <c r="W17" s="46">
        <f t="shared" si="4"/>
        <v>-0.19315418770360521</v>
      </c>
      <c r="X17" s="46">
        <f t="shared" si="5"/>
        <v>-0.18452846047764046</v>
      </c>
      <c r="Y17" s="64">
        <f t="shared" si="6"/>
        <v>-0.18394759518624998</v>
      </c>
      <c r="Z17" s="66">
        <f t="shared" si="8"/>
        <v>-0.17917870966351654</v>
      </c>
    </row>
    <row r="18" spans="1:26" x14ac:dyDescent="0.2">
      <c r="A18" s="5" t="s">
        <v>15</v>
      </c>
      <c r="B18" s="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R18" s="3"/>
      <c r="S18" s="3"/>
      <c r="T18" s="3"/>
      <c r="U18" s="3"/>
    </row>
    <row r="19" spans="1:26" x14ac:dyDescent="0.2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26" ht="15.75" x14ac:dyDescent="0.25">
      <c r="A20" s="1" t="s">
        <v>31</v>
      </c>
    </row>
    <row r="22" spans="1:26" ht="15" x14ac:dyDescent="0.2">
      <c r="A22" s="144" t="s">
        <v>2</v>
      </c>
      <c r="B22" s="161" t="s">
        <v>3</v>
      </c>
      <c r="C22" s="144" t="s">
        <v>14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26" x14ac:dyDescent="0.2">
      <c r="A23" s="144"/>
      <c r="B23" s="144"/>
      <c r="C23" s="136">
        <v>2005</v>
      </c>
      <c r="D23" s="136">
        <v>2006</v>
      </c>
      <c r="E23" s="136">
        <v>2007</v>
      </c>
      <c r="F23" s="136">
        <v>2008</v>
      </c>
      <c r="G23" s="136">
        <v>2009</v>
      </c>
      <c r="H23" s="136">
        <v>2010</v>
      </c>
      <c r="I23" s="136">
        <v>2011</v>
      </c>
      <c r="J23" s="136">
        <v>2012</v>
      </c>
      <c r="K23" s="136">
        <v>2013</v>
      </c>
      <c r="L23" s="136">
        <v>2014</v>
      </c>
      <c r="M23" s="136">
        <v>2015</v>
      </c>
      <c r="N23" s="136">
        <v>2016</v>
      </c>
      <c r="O23" s="137">
        <v>2017</v>
      </c>
      <c r="P23" s="137">
        <v>2018</v>
      </c>
    </row>
    <row r="24" spans="1:26" s="125" customFormat="1" ht="18" customHeight="1" x14ac:dyDescent="0.2">
      <c r="A24" s="152" t="s">
        <v>5</v>
      </c>
      <c r="B24" s="118" t="s">
        <v>16</v>
      </c>
      <c r="C24" s="124">
        <f>C5/C$17</f>
        <v>3.5675331546716128E-2</v>
      </c>
      <c r="D24" s="124">
        <f t="shared" ref="D24:M24" si="16">D5/D$17</f>
        <v>2.8309657952178966E-2</v>
      </c>
      <c r="E24" s="124">
        <f t="shared" si="16"/>
        <v>3.4011033425234191E-2</v>
      </c>
      <c r="F24" s="124">
        <f t="shared" si="16"/>
        <v>2.8000790557571653E-2</v>
      </c>
      <c r="G24" s="124">
        <f t="shared" si="16"/>
        <v>3.0755004432904652E-2</v>
      </c>
      <c r="H24" s="124">
        <f t="shared" si="16"/>
        <v>2.5705515314413042E-2</v>
      </c>
      <c r="I24" s="124">
        <f t="shared" si="16"/>
        <v>1.7502736816294183E-2</v>
      </c>
      <c r="J24" s="124">
        <f t="shared" si="16"/>
        <v>2.4161831211716996E-2</v>
      </c>
      <c r="K24" s="124">
        <f t="shared" si="16"/>
        <v>1.8985707210044386E-2</v>
      </c>
      <c r="L24" s="124">
        <f t="shared" si="16"/>
        <v>1.5618942098245429E-2</v>
      </c>
      <c r="M24" s="124">
        <f t="shared" si="16"/>
        <v>1.7065691213558026E-2</v>
      </c>
      <c r="N24" s="124">
        <f t="shared" ref="N24:O36" si="17">N5/N$17</f>
        <v>1.3979476882567001E-2</v>
      </c>
      <c r="O24" s="124">
        <f t="shared" si="17"/>
        <v>1.3017391552804897E-2</v>
      </c>
      <c r="P24" s="124">
        <f t="shared" ref="P24" si="18">P5/P$17</f>
        <v>1.2593334687282048E-2</v>
      </c>
    </row>
    <row r="25" spans="1:26" ht="24" x14ac:dyDescent="0.2">
      <c r="A25" s="153"/>
      <c r="B25" s="107" t="s">
        <v>17</v>
      </c>
      <c r="C25" s="124">
        <f t="shared" ref="C25:M36" si="19">C6/C$17</f>
        <v>1.0622633361180203E-2</v>
      </c>
      <c r="D25" s="124">
        <f t="shared" si="19"/>
        <v>9.7459045513899698E-3</v>
      </c>
      <c r="E25" s="124">
        <f t="shared" si="19"/>
        <v>6.4989677534874985E-3</v>
      </c>
      <c r="F25" s="124">
        <f t="shared" si="19"/>
        <v>7.5020410635116344E-3</v>
      </c>
      <c r="G25" s="124">
        <f t="shared" si="19"/>
        <v>7.0488346189352784E-3</v>
      </c>
      <c r="H25" s="124">
        <f t="shared" si="19"/>
        <v>5.719829952946274E-3</v>
      </c>
      <c r="I25" s="124">
        <f t="shared" si="19"/>
        <v>5.8387473607685496E-3</v>
      </c>
      <c r="J25" s="124">
        <f t="shared" si="19"/>
        <v>5.0850946714511092E-3</v>
      </c>
      <c r="K25" s="124">
        <f t="shared" si="19"/>
        <v>4.6684491880490423E-3</v>
      </c>
      <c r="L25" s="124">
        <f t="shared" si="19"/>
        <v>3.4916425118374519E-3</v>
      </c>
      <c r="M25" s="124">
        <f t="shared" si="19"/>
        <v>3.3692592496871211E-3</v>
      </c>
      <c r="N25" s="124">
        <f t="shared" si="17"/>
        <v>3.4910627672241059E-3</v>
      </c>
      <c r="O25" s="124">
        <f t="shared" si="17"/>
        <v>3.6302395864271004E-3</v>
      </c>
      <c r="P25" s="124">
        <f t="shared" ref="P25" si="20">P6/P$17</f>
        <v>3.4813817840920968E-3</v>
      </c>
    </row>
    <row r="26" spans="1:26" ht="25.5" customHeight="1" x14ac:dyDescent="0.2">
      <c r="A26" s="153"/>
      <c r="B26" s="107" t="s">
        <v>25</v>
      </c>
      <c r="C26" s="124">
        <f t="shared" si="19"/>
        <v>2.4869656240627633E-2</v>
      </c>
      <c r="D26" s="124">
        <f t="shared" si="19"/>
        <v>2.4052836322219617E-2</v>
      </c>
      <c r="E26" s="124">
        <f t="shared" si="19"/>
        <v>2.3640305928993806E-2</v>
      </c>
      <c r="F26" s="124">
        <f t="shared" si="19"/>
        <v>2.0331428660680908E-2</v>
      </c>
      <c r="G26" s="124">
        <f t="shared" si="19"/>
        <v>1.5489366929406527E-2</v>
      </c>
      <c r="H26" s="124">
        <f t="shared" si="19"/>
        <v>1.8356272690532117E-2</v>
      </c>
      <c r="I26" s="124">
        <f t="shared" si="19"/>
        <v>2.0007614435757357E-2</v>
      </c>
      <c r="J26" s="124">
        <f t="shared" si="19"/>
        <v>2.1630737432346368E-2</v>
      </c>
      <c r="K26" s="124">
        <f t="shared" si="19"/>
        <v>1.7844039939282547E-2</v>
      </c>
      <c r="L26" s="124">
        <f t="shared" si="19"/>
        <v>1.7902875541230608E-2</v>
      </c>
      <c r="M26" s="124">
        <f t="shared" si="19"/>
        <v>1.7559826216265954E-2</v>
      </c>
      <c r="N26" s="124">
        <f t="shared" si="17"/>
        <v>1.8615939724983387E-2</v>
      </c>
      <c r="O26" s="124">
        <f t="shared" si="17"/>
        <v>1.9467331826504859E-2</v>
      </c>
      <c r="P26" s="124">
        <f t="shared" ref="P26" si="21">P7/P$17</f>
        <v>1.8151372157486103E-2</v>
      </c>
    </row>
    <row r="27" spans="1:26" ht="24.75" customHeight="1" x14ac:dyDescent="0.2">
      <c r="A27" s="153"/>
      <c r="B27" s="107" t="s">
        <v>26</v>
      </c>
      <c r="C27" s="124">
        <f t="shared" si="19"/>
        <v>0.30528307065749838</v>
      </c>
      <c r="D27" s="124">
        <f t="shared" si="19"/>
        <v>0.31597541121647055</v>
      </c>
      <c r="E27" s="124">
        <f t="shared" si="19"/>
        <v>0.31391968540974419</v>
      </c>
      <c r="F27" s="124">
        <f t="shared" si="19"/>
        <v>0.33103777483644931</v>
      </c>
      <c r="G27" s="124">
        <f t="shared" si="19"/>
        <v>0.35127376656672349</v>
      </c>
      <c r="H27" s="124">
        <f t="shared" si="19"/>
        <v>0.35228269409612256</v>
      </c>
      <c r="I27" s="124">
        <f t="shared" si="19"/>
        <v>0.34174286706766627</v>
      </c>
      <c r="J27" s="124">
        <f t="shared" si="19"/>
        <v>0.33967883922639647</v>
      </c>
      <c r="K27" s="124">
        <f t="shared" si="19"/>
        <v>0.25385863686521504</v>
      </c>
      <c r="L27" s="124">
        <f t="shared" si="19"/>
        <v>0.23799087708386849</v>
      </c>
      <c r="M27" s="124">
        <f t="shared" si="19"/>
        <v>0.23273440420941813</v>
      </c>
      <c r="N27" s="124">
        <f t="shared" si="17"/>
        <v>0.23346257310244373</v>
      </c>
      <c r="O27" s="124">
        <f t="shared" si="17"/>
        <v>0.23724983389343285</v>
      </c>
      <c r="P27" s="124">
        <f t="shared" ref="P27" si="22">P8/P$17</f>
        <v>0.23516436802220195</v>
      </c>
    </row>
    <row r="28" spans="1:26" ht="25.5" customHeight="1" x14ac:dyDescent="0.2">
      <c r="A28" s="153"/>
      <c r="B28" s="107" t="s">
        <v>27</v>
      </c>
      <c r="C28" s="124">
        <f t="shared" si="19"/>
        <v>2.1802700937019425E-2</v>
      </c>
      <c r="D28" s="124">
        <f t="shared" si="19"/>
        <v>2.4177776617180465E-2</v>
      </c>
      <c r="E28" s="124">
        <f t="shared" si="19"/>
        <v>2.2978258085712099E-2</v>
      </c>
      <c r="F28" s="124">
        <f t="shared" si="19"/>
        <v>2.1047884384482365E-2</v>
      </c>
      <c r="G28" s="124">
        <f t="shared" si="19"/>
        <v>2.3262632018601265E-2</v>
      </c>
      <c r="H28" s="124">
        <f t="shared" si="19"/>
        <v>2.3871118426887373E-2</v>
      </c>
      <c r="I28" s="124">
        <f t="shared" si="19"/>
        <v>2.6265704432330551E-2</v>
      </c>
      <c r="J28" s="124">
        <f t="shared" si="19"/>
        <v>2.238851334696302E-2</v>
      </c>
      <c r="K28" s="124">
        <f t="shared" si="19"/>
        <v>2.2007041835057264E-2</v>
      </c>
      <c r="L28" s="124">
        <f t="shared" si="19"/>
        <v>2.2326785359817341E-2</v>
      </c>
      <c r="M28" s="124">
        <f t="shared" si="19"/>
        <v>1.9353301528106104E-2</v>
      </c>
      <c r="N28" s="124">
        <f t="shared" si="17"/>
        <v>1.9896231509566091E-2</v>
      </c>
      <c r="O28" s="124">
        <f t="shared" si="17"/>
        <v>2.1161745113676161E-2</v>
      </c>
      <c r="P28" s="124">
        <f t="shared" ref="P28" si="23">P9/P$17</f>
        <v>2.1021391718332026E-2</v>
      </c>
    </row>
    <row r="29" spans="1:26" x14ac:dyDescent="0.2">
      <c r="A29" s="154"/>
      <c r="B29" s="6" t="s">
        <v>19</v>
      </c>
      <c r="C29" s="21">
        <f t="shared" si="19"/>
        <v>0.39825339274304178</v>
      </c>
      <c r="D29" s="21">
        <f t="shared" si="19"/>
        <v>0.40226158665943956</v>
      </c>
      <c r="E29" s="21">
        <f t="shared" si="19"/>
        <v>0.40104825060317173</v>
      </c>
      <c r="F29" s="21">
        <f t="shared" si="19"/>
        <v>0.40791991950269585</v>
      </c>
      <c r="G29" s="21">
        <f t="shared" si="19"/>
        <v>0.42782960456657121</v>
      </c>
      <c r="H29" s="21">
        <f t="shared" si="19"/>
        <v>0.42593543048090132</v>
      </c>
      <c r="I29" s="21">
        <f t="shared" si="19"/>
        <v>0.41135767011281688</v>
      </c>
      <c r="J29" s="21">
        <f t="shared" si="19"/>
        <v>0.412945015888874</v>
      </c>
      <c r="K29" s="21">
        <f t="shared" si="19"/>
        <v>0.31736387503764824</v>
      </c>
      <c r="L29" s="21">
        <f t="shared" si="19"/>
        <v>0.29733112259499928</v>
      </c>
      <c r="M29" s="21">
        <f t="shared" si="19"/>
        <v>0.29008248241703533</v>
      </c>
      <c r="N29" s="21">
        <f t="shared" si="17"/>
        <v>0.28944528398678426</v>
      </c>
      <c r="O29" s="21">
        <f t="shared" si="17"/>
        <v>0.29452654197284589</v>
      </c>
      <c r="P29" s="21">
        <f t="shared" ref="P29" si="24">P10/P$17</f>
        <v>0.29041184836939427</v>
      </c>
    </row>
    <row r="30" spans="1:26" x14ac:dyDescent="0.2">
      <c r="A30" s="155" t="s">
        <v>23</v>
      </c>
      <c r="B30" s="121" t="s">
        <v>8</v>
      </c>
      <c r="C30" s="124">
        <f t="shared" si="19"/>
        <v>0.10263116801211856</v>
      </c>
      <c r="D30" s="124">
        <f t="shared" si="19"/>
        <v>0.11140833417535426</v>
      </c>
      <c r="E30" s="124">
        <f t="shared" si="19"/>
        <v>0.12208191643124126</v>
      </c>
      <c r="F30" s="124">
        <f t="shared" si="19"/>
        <v>0.12040379038479945</v>
      </c>
      <c r="G30" s="124">
        <f t="shared" si="19"/>
        <v>0.11365431611228521</v>
      </c>
      <c r="H30" s="124">
        <f t="shared" si="19"/>
        <v>0.10812428849139649</v>
      </c>
      <c r="I30" s="124">
        <f t="shared" si="19"/>
        <v>0.11618996076993172</v>
      </c>
      <c r="J30" s="124">
        <f t="shared" si="19"/>
        <v>0.11563999656834237</v>
      </c>
      <c r="K30" s="124">
        <f t="shared" si="19"/>
        <v>0.13072186387714349</v>
      </c>
      <c r="L30" s="124">
        <f t="shared" si="19"/>
        <v>0.13548884134638567</v>
      </c>
      <c r="M30" s="124">
        <f t="shared" si="19"/>
        <v>0.12247619118709431</v>
      </c>
      <c r="N30" s="124">
        <f t="shared" si="17"/>
        <v>0.13752633524158417</v>
      </c>
      <c r="O30" s="124">
        <f t="shared" si="17"/>
        <v>0.12235487937993605</v>
      </c>
      <c r="P30" s="124">
        <f t="shared" ref="P30" si="25">P11/P$17</f>
        <v>0.12607312710061258</v>
      </c>
    </row>
    <row r="31" spans="1:26" x14ac:dyDescent="0.2">
      <c r="A31" s="156"/>
      <c r="B31" s="121" t="s">
        <v>21</v>
      </c>
      <c r="C31" s="124">
        <f t="shared" si="19"/>
        <v>7.000683136799332E-3</v>
      </c>
      <c r="D31" s="124">
        <f t="shared" si="19"/>
        <v>6.5792134564541466E-3</v>
      </c>
      <c r="E31" s="124">
        <f t="shared" si="19"/>
        <v>6.8608137931262091E-3</v>
      </c>
      <c r="F31" s="124">
        <f t="shared" si="19"/>
        <v>7.0618135736960005E-3</v>
      </c>
      <c r="G31" s="124">
        <f t="shared" si="19"/>
        <v>5.7854189720481699E-3</v>
      </c>
      <c r="H31" s="124">
        <f t="shared" si="19"/>
        <v>6.0922774887281162E-3</v>
      </c>
      <c r="I31" s="124">
        <f t="shared" si="19"/>
        <v>6.1175287252996629E-3</v>
      </c>
      <c r="J31" s="124">
        <f t="shared" si="19"/>
        <v>5.4369282444633399E-3</v>
      </c>
      <c r="K31" s="124">
        <f t="shared" si="19"/>
        <v>5.7592407598647281E-3</v>
      </c>
      <c r="L31" s="124">
        <f t="shared" si="19"/>
        <v>6.1686693754805086E-3</v>
      </c>
      <c r="M31" s="124">
        <f t="shared" si="19"/>
        <v>6.0097806732066035E-3</v>
      </c>
      <c r="N31" s="124">
        <f t="shared" si="17"/>
        <v>5.8327929887949746E-3</v>
      </c>
      <c r="O31" s="124">
        <f t="shared" si="17"/>
        <v>6.3147535844058477E-3</v>
      </c>
      <c r="P31" s="124">
        <f t="shared" ref="P31" si="26">P12/P$17</f>
        <v>6.9517489686761677E-3</v>
      </c>
    </row>
    <row r="32" spans="1:26" x14ac:dyDescent="0.2">
      <c r="A32" s="157"/>
      <c r="B32" s="6" t="s">
        <v>19</v>
      </c>
      <c r="C32" s="21">
        <f t="shared" si="19"/>
        <v>0.10963185114891789</v>
      </c>
      <c r="D32" s="21">
        <f t="shared" si="19"/>
        <v>0.11798754763180841</v>
      </c>
      <c r="E32" s="21">
        <f t="shared" si="19"/>
        <v>0.12894273022436747</v>
      </c>
      <c r="F32" s="21">
        <f t="shared" si="19"/>
        <v>0.12746560395849546</v>
      </c>
      <c r="G32" s="21">
        <f t="shared" si="19"/>
        <v>0.11943973508433339</v>
      </c>
      <c r="H32" s="21">
        <f t="shared" si="19"/>
        <v>0.11421656598012461</v>
      </c>
      <c r="I32" s="21">
        <f t="shared" si="19"/>
        <v>0.1223074894952314</v>
      </c>
      <c r="J32" s="21">
        <f t="shared" si="19"/>
        <v>0.12107692481280571</v>
      </c>
      <c r="K32" s="21">
        <f t="shared" si="19"/>
        <v>0.13648110463700819</v>
      </c>
      <c r="L32" s="21">
        <f t="shared" si="19"/>
        <v>0.14165751072186616</v>
      </c>
      <c r="M32" s="21">
        <f t="shared" si="19"/>
        <v>0.12848597186030092</v>
      </c>
      <c r="N32" s="21">
        <f t="shared" si="17"/>
        <v>0.14335912823037916</v>
      </c>
      <c r="O32" s="21">
        <f t="shared" si="17"/>
        <v>0.12866963296434189</v>
      </c>
      <c r="P32" s="21">
        <f t="shared" ref="P32" si="27">P13/P$17</f>
        <v>0.13302487606928876</v>
      </c>
    </row>
    <row r="33" spans="1:16" x14ac:dyDescent="0.2">
      <c r="A33" s="145" t="s">
        <v>28</v>
      </c>
      <c r="B33" s="145"/>
      <c r="C33" s="126">
        <f t="shared" si="19"/>
        <v>9.5964631662539657E-2</v>
      </c>
      <c r="D33" s="126">
        <f t="shared" si="19"/>
        <v>9.7030275010999381E-2</v>
      </c>
      <c r="E33" s="126">
        <f t="shared" si="19"/>
        <v>9.3487624932624622E-2</v>
      </c>
      <c r="F33" s="126">
        <f t="shared" si="19"/>
        <v>8.8676891403923638E-2</v>
      </c>
      <c r="G33" s="126">
        <f t="shared" si="19"/>
        <v>5.4727003888468802E-2</v>
      </c>
      <c r="H33" s="126">
        <f t="shared" si="19"/>
        <v>5.8416570073700574E-2</v>
      </c>
      <c r="I33" s="126">
        <f t="shared" si="19"/>
        <v>6.8947807159201277E-2</v>
      </c>
      <c r="J33" s="126">
        <f t="shared" si="19"/>
        <v>6.8939925332338364E-2</v>
      </c>
      <c r="K33" s="126">
        <f t="shared" si="19"/>
        <v>9.063143669653459E-2</v>
      </c>
      <c r="L33" s="126">
        <f t="shared" si="19"/>
        <v>8.3750437610927056E-2</v>
      </c>
      <c r="M33" s="126">
        <f t="shared" si="19"/>
        <v>7.8544598797078397E-2</v>
      </c>
      <c r="N33" s="126">
        <f t="shared" si="17"/>
        <v>7.5741403695472234E-2</v>
      </c>
      <c r="O33" s="126">
        <f t="shared" si="17"/>
        <v>8.3652956622378566E-2</v>
      </c>
      <c r="P33" s="126">
        <f t="shared" ref="P33" si="28">P14/P$17</f>
        <v>7.9448750839016619E-2</v>
      </c>
    </row>
    <row r="34" spans="1:16" x14ac:dyDescent="0.2">
      <c r="A34" s="158" t="s">
        <v>22</v>
      </c>
      <c r="B34" s="159"/>
      <c r="C34" s="126">
        <f t="shared" si="19"/>
        <v>0.36142491867500465</v>
      </c>
      <c r="D34" s="126">
        <f t="shared" si="19"/>
        <v>0.34787386535937082</v>
      </c>
      <c r="E34" s="126">
        <f t="shared" si="19"/>
        <v>0.34296289002485858</v>
      </c>
      <c r="F34" s="126">
        <f t="shared" si="19"/>
        <v>0.34317168334795056</v>
      </c>
      <c r="G34" s="126">
        <f t="shared" si="19"/>
        <v>0.36372676947951593</v>
      </c>
      <c r="H34" s="126">
        <f t="shared" si="19"/>
        <v>0.36724808522278202</v>
      </c>
      <c r="I34" s="126">
        <f t="shared" si="19"/>
        <v>0.36466747609530958</v>
      </c>
      <c r="J34" s="126">
        <f t="shared" si="19"/>
        <v>0.36374995318996833</v>
      </c>
      <c r="K34" s="126">
        <f t="shared" si="19"/>
        <v>0.41850505011625866</v>
      </c>
      <c r="L34" s="126">
        <f t="shared" si="19"/>
        <v>0.43759830032624053</v>
      </c>
      <c r="M34" s="126">
        <f t="shared" si="19"/>
        <v>0.46519864239893838</v>
      </c>
      <c r="N34" s="126">
        <f t="shared" si="17"/>
        <v>0.45440839624171109</v>
      </c>
      <c r="O34" s="126">
        <f t="shared" si="17"/>
        <v>0.4519293197700554</v>
      </c>
      <c r="P34" s="126">
        <f t="shared" ref="P34" si="29">P15/P$17</f>
        <v>0.45116351979363534</v>
      </c>
    </row>
    <row r="35" spans="1:16" x14ac:dyDescent="0.2">
      <c r="A35" s="160" t="s">
        <v>18</v>
      </c>
      <c r="B35" s="160"/>
      <c r="C35" s="124">
        <f t="shared" si="19"/>
        <v>3.4725205770495988E-2</v>
      </c>
      <c r="D35" s="124">
        <f t="shared" si="19"/>
        <v>3.4846725338381894E-2</v>
      </c>
      <c r="E35" s="124">
        <f t="shared" si="19"/>
        <v>3.3558504214977615E-2</v>
      </c>
      <c r="F35" s="124">
        <f t="shared" si="19"/>
        <v>3.27659017869344E-2</v>
      </c>
      <c r="G35" s="124">
        <f t="shared" si="19"/>
        <v>3.4276886981110748E-2</v>
      </c>
      <c r="H35" s="124">
        <f t="shared" si="19"/>
        <v>3.4183348242491467E-2</v>
      </c>
      <c r="I35" s="124">
        <f t="shared" si="19"/>
        <v>3.2719557137440909E-2</v>
      </c>
      <c r="J35" s="124">
        <f t="shared" si="19"/>
        <v>3.3288180776013594E-2</v>
      </c>
      <c r="K35" s="124">
        <f t="shared" si="19"/>
        <v>3.7018533512550328E-2</v>
      </c>
      <c r="L35" s="124">
        <f t="shared" si="19"/>
        <v>3.9662628745967043E-2</v>
      </c>
      <c r="M35" s="124">
        <f t="shared" si="19"/>
        <v>3.7688304526647051E-2</v>
      </c>
      <c r="N35" s="124">
        <f t="shared" si="17"/>
        <v>3.7045787845653121E-2</v>
      </c>
      <c r="O35" s="124">
        <f t="shared" si="17"/>
        <v>4.1221548670378388E-2</v>
      </c>
      <c r="P35" s="124">
        <f t="shared" ref="P35" si="30">P16/P$17</f>
        <v>4.5951004928664975E-2</v>
      </c>
    </row>
    <row r="36" spans="1:16" ht="15" x14ac:dyDescent="0.2">
      <c r="A36" s="151" t="s">
        <v>20</v>
      </c>
      <c r="B36" s="151"/>
      <c r="C36" s="19">
        <f t="shared" si="19"/>
        <v>1</v>
      </c>
      <c r="D36" s="19">
        <f t="shared" si="19"/>
        <v>1</v>
      </c>
      <c r="E36" s="19">
        <f t="shared" si="19"/>
        <v>1</v>
      </c>
      <c r="F36" s="19">
        <f t="shared" si="19"/>
        <v>1</v>
      </c>
      <c r="G36" s="19">
        <f t="shared" si="19"/>
        <v>1</v>
      </c>
      <c r="H36" s="19">
        <f t="shared" si="19"/>
        <v>1</v>
      </c>
      <c r="I36" s="19">
        <f t="shared" si="19"/>
        <v>1</v>
      </c>
      <c r="J36" s="19">
        <f t="shared" si="19"/>
        <v>1</v>
      </c>
      <c r="K36" s="19">
        <f t="shared" si="19"/>
        <v>1</v>
      </c>
      <c r="L36" s="19">
        <f t="shared" si="19"/>
        <v>1</v>
      </c>
      <c r="M36" s="19">
        <f t="shared" si="19"/>
        <v>1</v>
      </c>
      <c r="N36" s="19">
        <f t="shared" si="17"/>
        <v>1</v>
      </c>
      <c r="O36" s="19">
        <f t="shared" si="17"/>
        <v>1</v>
      </c>
      <c r="P36" s="19">
        <f t="shared" ref="P36" si="31">P17/P$17</f>
        <v>1</v>
      </c>
    </row>
    <row r="37" spans="1:16" x14ac:dyDescent="0.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6" x14ac:dyDescent="0.2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9">
    <mergeCell ref="Q3:Z3"/>
    <mergeCell ref="A36:B36"/>
    <mergeCell ref="A24:A29"/>
    <mergeCell ref="A30:A32"/>
    <mergeCell ref="A33:B33"/>
    <mergeCell ref="A34:B34"/>
    <mergeCell ref="A35:B35"/>
    <mergeCell ref="A15:B15"/>
    <mergeCell ref="A16:B16"/>
    <mergeCell ref="A17:B17"/>
    <mergeCell ref="A5:A10"/>
    <mergeCell ref="A11:A13"/>
    <mergeCell ref="A22:A23"/>
    <mergeCell ref="B22:B23"/>
    <mergeCell ref="A3:A4"/>
    <mergeCell ref="B3:B4"/>
    <mergeCell ref="A14:B14"/>
    <mergeCell ref="C3:P3"/>
    <mergeCell ref="C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80" zoomScaleNormal="80" zoomScaleSheetLayoutView="50" workbookViewId="0">
      <selection activeCell="O17" sqref="O17:P17"/>
    </sheetView>
  </sheetViews>
  <sheetFormatPr defaultRowHeight="12.75" x14ac:dyDescent="0.2"/>
  <cols>
    <col min="1" max="1" width="13.85546875" customWidth="1"/>
    <col min="2" max="2" width="26.85546875" customWidth="1"/>
    <col min="3" max="12" width="9.28515625" bestFit="1" customWidth="1"/>
    <col min="13" max="14" width="9.42578125" bestFit="1" customWidth="1"/>
    <col min="15" max="15" width="10" bestFit="1" customWidth="1"/>
    <col min="16" max="16" width="9.7109375" customWidth="1"/>
    <col min="17" max="18" width="9.5703125" bestFit="1" customWidth="1"/>
    <col min="19" max="19" width="9.42578125" bestFit="1" customWidth="1"/>
    <col min="20" max="20" width="10" bestFit="1" customWidth="1"/>
  </cols>
  <sheetData>
    <row r="1" spans="1:26" ht="15.75" x14ac:dyDescent="0.25">
      <c r="A1" s="1" t="s">
        <v>29</v>
      </c>
    </row>
    <row r="2" spans="1:26" ht="13.5" thickBot="1" x14ac:dyDescent="0.25">
      <c r="O2" s="15"/>
      <c r="P2" s="15"/>
      <c r="Q2" s="15"/>
      <c r="R2" s="15"/>
      <c r="S2" s="15"/>
      <c r="T2" s="15"/>
      <c r="U2" s="15"/>
    </row>
    <row r="3" spans="1:26" ht="14.1" customHeight="1" thickBot="1" x14ac:dyDescent="0.25">
      <c r="A3" s="144" t="s">
        <v>2</v>
      </c>
      <c r="B3" s="144" t="s">
        <v>3</v>
      </c>
      <c r="C3" s="146" t="s">
        <v>4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62" t="s">
        <v>7</v>
      </c>
      <c r="R3" s="162"/>
      <c r="S3" s="162"/>
      <c r="T3" s="162"/>
      <c r="U3" s="162"/>
      <c r="V3" s="162"/>
      <c r="W3" s="162"/>
      <c r="X3" s="163"/>
      <c r="Y3" s="163"/>
      <c r="Z3" s="164"/>
    </row>
    <row r="4" spans="1:26" x14ac:dyDescent="0.2">
      <c r="A4" s="144"/>
      <c r="B4" s="144"/>
      <c r="C4" s="138">
        <v>2005</v>
      </c>
      <c r="D4" s="138">
        <v>2006</v>
      </c>
      <c r="E4" s="138">
        <v>2007</v>
      </c>
      <c r="F4" s="138">
        <v>2008</v>
      </c>
      <c r="G4" s="138">
        <v>2009</v>
      </c>
      <c r="H4" s="138">
        <v>2010</v>
      </c>
      <c r="I4" s="138">
        <v>2011</v>
      </c>
      <c r="J4" s="138">
        <v>2012</v>
      </c>
      <c r="K4" s="138">
        <v>2013</v>
      </c>
      <c r="L4" s="138">
        <v>2014</v>
      </c>
      <c r="M4" s="138">
        <v>2015</v>
      </c>
      <c r="N4" s="134">
        <v>2016</v>
      </c>
      <c r="O4" s="139">
        <v>2017</v>
      </c>
      <c r="P4" s="139">
        <v>2018</v>
      </c>
      <c r="Q4" s="90" t="s">
        <v>39</v>
      </c>
      <c r="R4" s="52" t="s">
        <v>37</v>
      </c>
      <c r="S4" s="35" t="s">
        <v>34</v>
      </c>
      <c r="T4" s="35" t="s">
        <v>35</v>
      </c>
      <c r="U4" s="35" t="s">
        <v>24</v>
      </c>
      <c r="V4" s="35" t="s">
        <v>9</v>
      </c>
      <c r="W4" s="35" t="s">
        <v>6</v>
      </c>
      <c r="X4" s="42" t="s">
        <v>36</v>
      </c>
      <c r="Y4" s="34" t="s">
        <v>38</v>
      </c>
      <c r="Z4" s="91" t="s">
        <v>40</v>
      </c>
    </row>
    <row r="5" spans="1:26" ht="24" x14ac:dyDescent="0.2">
      <c r="A5" s="152" t="s">
        <v>5</v>
      </c>
      <c r="B5" s="118" t="s">
        <v>16</v>
      </c>
      <c r="C5" s="108">
        <v>4.865474640071807</v>
      </c>
      <c r="D5" s="108">
        <v>4.7851771211894434</v>
      </c>
      <c r="E5" s="108">
        <v>5.0075050395999137</v>
      </c>
      <c r="F5" s="108">
        <v>4.5836711533522676</v>
      </c>
      <c r="G5" s="108">
        <v>4.7307564327746086</v>
      </c>
      <c r="H5" s="108">
        <v>5.150453416383832</v>
      </c>
      <c r="I5" s="108">
        <v>4.5396302717800898</v>
      </c>
      <c r="J5" s="108">
        <v>5.2707592828927021</v>
      </c>
      <c r="K5" s="108">
        <v>5.6588422286132722</v>
      </c>
      <c r="L5" s="108">
        <v>6.1951779761041372</v>
      </c>
      <c r="M5" s="108">
        <v>7.4702817663809222</v>
      </c>
      <c r="N5" s="108">
        <v>7.4138151755469561</v>
      </c>
      <c r="O5" s="109">
        <v>8.5992591589473797</v>
      </c>
      <c r="P5" s="109">
        <v>8.4833398665719404</v>
      </c>
      <c r="Q5" s="110">
        <f>(P5-O5)/O5</f>
        <v>-1.3480148723605718E-2</v>
      </c>
      <c r="R5" s="111">
        <f t="shared" ref="R5:R19" si="0">(O5-N5)/N5</f>
        <v>0.15989661939649946</v>
      </c>
      <c r="S5" s="112">
        <f t="shared" ref="S5:S19" si="1">(N5-M5)/M5</f>
        <v>-7.5588301217883102E-3</v>
      </c>
      <c r="T5" s="113">
        <f t="shared" ref="T5:T12" si="2">(N5-L5)/L5</f>
        <v>0.19670737533987101</v>
      </c>
      <c r="U5" s="113">
        <f t="shared" ref="U5:U19" si="3">(K5-C5)/C5</f>
        <v>0.16306067695992685</v>
      </c>
      <c r="V5" s="113">
        <f t="shared" ref="V5:V19" si="4">(L5-C5)/C5</f>
        <v>0.27329365260296701</v>
      </c>
      <c r="W5" s="113">
        <f t="shared" ref="W5:W19" si="5">(M5-C5)/C5</f>
        <v>0.53536547181975902</v>
      </c>
      <c r="X5" s="113">
        <f t="shared" ref="X5:X19" si="6">(N5-C5)/C5</f>
        <v>0.52375990504341408</v>
      </c>
      <c r="Y5" s="113">
        <f t="shared" ref="Y5:Y19" si="7">(O5-C5)/C5</f>
        <v>0.76740396263178712</v>
      </c>
      <c r="Z5" s="114">
        <f>(P5-C5)/C5</f>
        <v>0.74357909436082048</v>
      </c>
    </row>
    <row r="6" spans="1:26" ht="24" x14ac:dyDescent="0.2">
      <c r="A6" s="153"/>
      <c r="B6" s="118" t="s">
        <v>17</v>
      </c>
      <c r="C6" s="108">
        <v>0.80258208917529295</v>
      </c>
      <c r="D6" s="108">
        <v>0.87313241890149762</v>
      </c>
      <c r="E6" s="108">
        <v>0.54054845198650903</v>
      </c>
      <c r="F6" s="108">
        <v>0.89597265636180001</v>
      </c>
      <c r="G6" s="108">
        <v>0.72214992408300005</v>
      </c>
      <c r="H6" s="108">
        <v>0.97048038705299999</v>
      </c>
      <c r="I6" s="108">
        <v>0.91245931548174597</v>
      </c>
      <c r="J6" s="108">
        <v>0.83595767410400001</v>
      </c>
      <c r="K6" s="108">
        <v>0.80190532583930008</v>
      </c>
      <c r="L6" s="108">
        <v>0.8079006413908445</v>
      </c>
      <c r="M6" s="108">
        <v>0.89277431115644201</v>
      </c>
      <c r="N6" s="108">
        <v>0.75458202652322193</v>
      </c>
      <c r="O6" s="109">
        <v>0.63880348005706289</v>
      </c>
      <c r="P6" s="109">
        <v>0.19903826589440005</v>
      </c>
      <c r="Q6" s="110">
        <f t="shared" ref="Q6:Q19" si="8">(P6-O6)/O6</f>
        <v>-0.68842019164231794</v>
      </c>
      <c r="R6" s="111">
        <f t="shared" si="0"/>
        <v>-0.15343401034823881</v>
      </c>
      <c r="S6" s="112">
        <f t="shared" si="1"/>
        <v>-0.15478971886435078</v>
      </c>
      <c r="T6" s="113">
        <f t="shared" si="2"/>
        <v>-6.5996500232790634E-2</v>
      </c>
      <c r="U6" s="113">
        <f t="shared" si="3"/>
        <v>-8.4323254296428309E-4</v>
      </c>
      <c r="V6" s="113">
        <f t="shared" si="4"/>
        <v>6.6268015288214605E-3</v>
      </c>
      <c r="W6" s="113">
        <f t="shared" si="5"/>
        <v>0.11237756635439951</v>
      </c>
      <c r="X6" s="113">
        <f t="shared" si="6"/>
        <v>-5.9807044412608694E-2</v>
      </c>
      <c r="Y6" s="113">
        <f t="shared" si="7"/>
        <v>-0.20406462008954571</v>
      </c>
      <c r="Z6" s="114">
        <f t="shared" ref="Z6:Z19" si="9">(P6-C6)/C6</f>
        <v>-0.75200260686240183</v>
      </c>
    </row>
    <row r="7" spans="1:26" ht="39" customHeight="1" x14ac:dyDescent="0.2">
      <c r="A7" s="153"/>
      <c r="B7" s="118" t="s">
        <v>25</v>
      </c>
      <c r="C7" s="108">
        <v>5.9423188632956006</v>
      </c>
      <c r="D7" s="108">
        <v>5.9784271408643654</v>
      </c>
      <c r="E7" s="108">
        <v>5.6570074493797362</v>
      </c>
      <c r="F7" s="108">
        <v>5.1911077373197596</v>
      </c>
      <c r="G7" s="108">
        <v>3.7002326288503999</v>
      </c>
      <c r="H7" s="108">
        <v>4.0222231513542326</v>
      </c>
      <c r="I7" s="108">
        <v>4.3941971413255896</v>
      </c>
      <c r="J7" s="108">
        <v>4.7228727538170006</v>
      </c>
      <c r="K7" s="108">
        <v>4.6602995352475007</v>
      </c>
      <c r="L7" s="108">
        <v>4.4422389063675007</v>
      </c>
      <c r="M7" s="108">
        <v>4.4731129185649996</v>
      </c>
      <c r="N7" s="108">
        <v>4.4767044959824007</v>
      </c>
      <c r="O7" s="109">
        <v>4.4406639252219682</v>
      </c>
      <c r="P7" s="109">
        <v>4.8609610858660002</v>
      </c>
      <c r="Q7" s="110">
        <f t="shared" si="8"/>
        <v>9.4647369790098065E-2</v>
      </c>
      <c r="R7" s="111">
        <f t="shared" si="0"/>
        <v>-8.0506923771218319E-3</v>
      </c>
      <c r="S7" s="112">
        <f t="shared" si="1"/>
        <v>8.0292572148018225E-4</v>
      </c>
      <c r="T7" s="113">
        <f t="shared" si="2"/>
        <v>7.7586078419818981E-3</v>
      </c>
      <c r="U7" s="113">
        <f t="shared" si="3"/>
        <v>-0.21574394736150088</v>
      </c>
      <c r="V7" s="113">
        <f t="shared" si="4"/>
        <v>-0.25244016543672276</v>
      </c>
      <c r="W7" s="113">
        <f t="shared" si="5"/>
        <v>-0.24724454855587835</v>
      </c>
      <c r="X7" s="113">
        <f t="shared" si="6"/>
        <v>-0.24664014184192945</v>
      </c>
      <c r="Y7" s="113">
        <f t="shared" si="7"/>
        <v>-0.25270521030923221</v>
      </c>
      <c r="Z7" s="114">
        <f t="shared" si="9"/>
        <v>-0.18197572400715653</v>
      </c>
    </row>
    <row r="8" spans="1:26" s="106" customFormat="1" ht="27" customHeight="1" x14ac:dyDescent="0.2">
      <c r="A8" s="153"/>
      <c r="B8" s="118" t="s">
        <v>26</v>
      </c>
      <c r="C8" s="108">
        <v>98.948240117740013</v>
      </c>
      <c r="D8" s="108">
        <v>104.05728569948403</v>
      </c>
      <c r="E8" s="108">
        <v>101.14459649406001</v>
      </c>
      <c r="F8" s="108">
        <v>105.01842318806803</v>
      </c>
      <c r="G8" s="108">
        <v>106.08630344000001</v>
      </c>
      <c r="H8" s="108">
        <v>106.75930339670002</v>
      </c>
      <c r="I8" s="108">
        <v>104.57233417360003</v>
      </c>
      <c r="J8" s="108">
        <v>104.77022557820003</v>
      </c>
      <c r="K8" s="108">
        <v>99.707434676400027</v>
      </c>
      <c r="L8" s="108">
        <v>92.633714051900014</v>
      </c>
      <c r="M8" s="108">
        <v>86.85387724360001</v>
      </c>
      <c r="N8" s="108">
        <v>86.601659834100019</v>
      </c>
      <c r="O8" s="115">
        <v>85.870628440399997</v>
      </c>
      <c r="P8" s="115">
        <v>84.684004596403284</v>
      </c>
      <c r="Q8" s="116">
        <f t="shared" si="8"/>
        <v>-1.3818739486928413E-2</v>
      </c>
      <c r="R8" s="117">
        <f t="shared" si="0"/>
        <v>-8.4413092670560207E-3</v>
      </c>
      <c r="S8" s="112">
        <f t="shared" si="1"/>
        <v>-2.903928039880065E-3</v>
      </c>
      <c r="T8" s="113">
        <f t="shared" si="2"/>
        <v>-6.5117266208503832E-2</v>
      </c>
      <c r="U8" s="113">
        <f t="shared" si="3"/>
        <v>7.6726433714903487E-3</v>
      </c>
      <c r="V8" s="113">
        <f t="shared" si="4"/>
        <v>-6.3816456546637396E-2</v>
      </c>
      <c r="W8" s="113">
        <f t="shared" si="5"/>
        <v>-0.12222918628718143</v>
      </c>
      <c r="X8" s="113">
        <f t="shared" si="6"/>
        <v>-0.12477816956571043</v>
      </c>
      <c r="Y8" s="113">
        <f t="shared" si="7"/>
        <v>-0.13216618771368513</v>
      </c>
      <c r="Z8" s="114">
        <f t="shared" si="9"/>
        <v>-0.14415855708361766</v>
      </c>
    </row>
    <row r="9" spans="1:26" ht="24.75" customHeight="1" x14ac:dyDescent="0.2">
      <c r="A9" s="153"/>
      <c r="B9" s="118" t="s">
        <v>27</v>
      </c>
      <c r="C9" s="108">
        <v>4.1980546406616099</v>
      </c>
      <c r="D9" s="108">
        <v>4.7242333015142988</v>
      </c>
      <c r="E9" s="108">
        <v>4.5960944094461622</v>
      </c>
      <c r="F9" s="108">
        <v>4.2302274346003168</v>
      </c>
      <c r="G9" s="108">
        <v>4.2960800967927124</v>
      </c>
      <c r="H9" s="108">
        <v>4.2535075986915407</v>
      </c>
      <c r="I9" s="108">
        <v>4.6411142830603866</v>
      </c>
      <c r="J9" s="108">
        <v>4.0627282242379099</v>
      </c>
      <c r="K9" s="108">
        <v>4.2730359212895062</v>
      </c>
      <c r="L9" s="108">
        <v>4.1227692977213222</v>
      </c>
      <c r="M9" s="108">
        <v>3.4617320684180566</v>
      </c>
      <c r="N9" s="108">
        <v>3.4317168729952328</v>
      </c>
      <c r="O9" s="109">
        <v>3.7407918031806546</v>
      </c>
      <c r="P9" s="109">
        <v>3.7752909209669143</v>
      </c>
      <c r="Q9" s="110">
        <f t="shared" si="8"/>
        <v>9.2224105487309898E-3</v>
      </c>
      <c r="R9" s="111">
        <f t="shared" si="0"/>
        <v>9.0064227797341148E-2</v>
      </c>
      <c r="S9" s="112">
        <f t="shared" si="1"/>
        <v>-8.6705715028200254E-3</v>
      </c>
      <c r="T9" s="113">
        <f t="shared" si="2"/>
        <v>-0.16761850465609074</v>
      </c>
      <c r="U9" s="113">
        <f t="shared" si="3"/>
        <v>1.7860958716840149E-2</v>
      </c>
      <c r="V9" s="113">
        <f t="shared" si="4"/>
        <v>-1.7933388053382474E-2</v>
      </c>
      <c r="W9" s="113">
        <f t="shared" si="5"/>
        <v>-0.17539613827596812</v>
      </c>
      <c r="X9" s="113">
        <f t="shared" si="6"/>
        <v>-0.18254592502054784</v>
      </c>
      <c r="Y9" s="113">
        <f t="shared" si="7"/>
        <v>-0.10892255499773368</v>
      </c>
      <c r="Z9" s="114">
        <f t="shared" si="9"/>
        <v>-0.10070467296920851</v>
      </c>
    </row>
    <row r="10" spans="1:26" x14ac:dyDescent="0.2">
      <c r="A10" s="154"/>
      <c r="B10" s="6" t="s">
        <v>19</v>
      </c>
      <c r="C10" s="53">
        <f t="shared" ref="C10:P10" si="10">C5+C6+C7+C8+C9</f>
        <v>114.75667035094432</v>
      </c>
      <c r="D10" s="53">
        <f t="shared" si="10"/>
        <v>120.41825568195364</v>
      </c>
      <c r="E10" s="53">
        <f t="shared" si="10"/>
        <v>116.94575184447234</v>
      </c>
      <c r="F10" s="53">
        <f t="shared" si="10"/>
        <v>119.91940216970218</v>
      </c>
      <c r="G10" s="53">
        <f t="shared" si="10"/>
        <v>119.53552252250073</v>
      </c>
      <c r="H10" s="53">
        <f t="shared" si="10"/>
        <v>121.15596795018263</v>
      </c>
      <c r="I10" s="53">
        <f t="shared" si="10"/>
        <v>119.05973518524785</v>
      </c>
      <c r="J10" s="53">
        <f t="shared" si="10"/>
        <v>119.66254351325165</v>
      </c>
      <c r="K10" s="53">
        <f t="shared" si="10"/>
        <v>115.1015176873896</v>
      </c>
      <c r="L10" s="53">
        <f t="shared" si="10"/>
        <v>108.20180087348382</v>
      </c>
      <c r="M10" s="53">
        <f t="shared" si="10"/>
        <v>103.15177830812043</v>
      </c>
      <c r="N10" s="53">
        <f t="shared" si="10"/>
        <v>102.67847840514783</v>
      </c>
      <c r="O10" s="54">
        <f t="shared" si="10"/>
        <v>103.29014680780706</v>
      </c>
      <c r="P10" s="54">
        <f t="shared" si="10"/>
        <v>102.00263473570253</v>
      </c>
      <c r="Q10" s="50">
        <f t="shared" si="8"/>
        <v>-1.246500379654043E-2</v>
      </c>
      <c r="R10" s="55">
        <f t="shared" si="0"/>
        <v>5.9571237532924674E-3</v>
      </c>
      <c r="S10" s="48">
        <f t="shared" si="1"/>
        <v>-4.5883833583442854E-3</v>
      </c>
      <c r="T10" s="49">
        <f t="shared" si="2"/>
        <v>-5.1046492976528163E-2</v>
      </c>
      <c r="U10" s="49">
        <f t="shared" si="3"/>
        <v>3.0050308656628432E-3</v>
      </c>
      <c r="V10" s="49">
        <f t="shared" si="4"/>
        <v>-5.711972521871414E-2</v>
      </c>
      <c r="W10" s="49">
        <f t="shared" si="5"/>
        <v>-0.10112607839992455</v>
      </c>
      <c r="X10" s="49">
        <f t="shared" si="6"/>
        <v>-0.10525045654304399</v>
      </c>
      <c r="Y10" s="49">
        <f t="shared" si="7"/>
        <v>-9.9920322784468968E-2</v>
      </c>
      <c r="Z10" s="89">
        <f t="shared" si="9"/>
        <v>-0.11113981937814946</v>
      </c>
    </row>
    <row r="11" spans="1:26" ht="20.45" customHeight="1" x14ac:dyDescent="0.2">
      <c r="A11" s="155" t="s">
        <v>23</v>
      </c>
      <c r="B11" s="186" t="s">
        <v>8</v>
      </c>
      <c r="C11" s="108">
        <v>57.245496776941941</v>
      </c>
      <c r="D11" s="108">
        <v>61.834286441298694</v>
      </c>
      <c r="E11" s="108">
        <v>70.239758733786843</v>
      </c>
      <c r="F11" s="108">
        <v>59.229582458598188</v>
      </c>
      <c r="G11" s="108">
        <v>52.151598758662352</v>
      </c>
      <c r="H11" s="108">
        <v>32.397707098133871</v>
      </c>
      <c r="I11" s="108">
        <v>49.229252627596139</v>
      </c>
      <c r="J11" s="108">
        <v>43.932066118608255</v>
      </c>
      <c r="K11" s="108">
        <v>39.435214964386859</v>
      </c>
      <c r="L11" s="108">
        <v>37.89654111307469</v>
      </c>
      <c r="M11" s="108">
        <v>36.949127585247822</v>
      </c>
      <c r="N11" s="108">
        <v>36.025399395616624</v>
      </c>
      <c r="O11" s="109">
        <v>32.09535582518572</v>
      </c>
      <c r="P11" s="109">
        <v>32.480500095087947</v>
      </c>
      <c r="Q11" s="110">
        <f t="shared" si="8"/>
        <v>1.1999999999999953E-2</v>
      </c>
      <c r="R11" s="111">
        <f t="shared" si="0"/>
        <v>-0.10909090909090907</v>
      </c>
      <c r="S11" s="112">
        <f t="shared" si="1"/>
        <v>-2.5000000000000078E-2</v>
      </c>
      <c r="T11" s="113">
        <f t="shared" si="2"/>
        <v>-4.9375000000000085E-2</v>
      </c>
      <c r="U11" s="113">
        <f t="shared" si="3"/>
        <v>-0.31112109799576287</v>
      </c>
      <c r="V11" s="113">
        <f t="shared" si="4"/>
        <v>-0.33799961138010187</v>
      </c>
      <c r="W11" s="113">
        <f t="shared" si="5"/>
        <v>-0.35454962109559934</v>
      </c>
      <c r="X11" s="113">
        <f t="shared" si="6"/>
        <v>-0.37068588056820939</v>
      </c>
      <c r="Y11" s="113">
        <f t="shared" si="7"/>
        <v>-0.43933832996076838</v>
      </c>
      <c r="Z11" s="114">
        <f t="shared" si="9"/>
        <v>-0.4326103899202976</v>
      </c>
    </row>
    <row r="12" spans="1:26" ht="20.45" customHeight="1" x14ac:dyDescent="0.2">
      <c r="A12" s="156"/>
      <c r="B12" s="186" t="s">
        <v>10</v>
      </c>
      <c r="C12" s="108">
        <v>1.2829703251766791</v>
      </c>
      <c r="D12" s="108">
        <v>1.2277861122825955</v>
      </c>
      <c r="E12" s="108">
        <v>1.2784181825700882</v>
      </c>
      <c r="F12" s="108">
        <v>1.2836356003607472</v>
      </c>
      <c r="G12" s="108">
        <v>0.97835783318515601</v>
      </c>
      <c r="H12" s="108">
        <v>1.0363013676350241</v>
      </c>
      <c r="I12" s="108">
        <v>1.0818688210175043</v>
      </c>
      <c r="J12" s="108">
        <v>0.97200995261063061</v>
      </c>
      <c r="K12" s="108">
        <v>0.89387167076429075</v>
      </c>
      <c r="L12" s="108">
        <v>0.93516534336162471</v>
      </c>
      <c r="M12" s="108">
        <v>0.88212131770016255</v>
      </c>
      <c r="N12" s="108">
        <v>0.85790711313482204</v>
      </c>
      <c r="O12" s="109">
        <v>0.91990264653228249</v>
      </c>
      <c r="P12" s="109">
        <v>1.0400093642790111</v>
      </c>
      <c r="Q12" s="110">
        <f t="shared" si="8"/>
        <v>0.13056459637276813</v>
      </c>
      <c r="R12" s="111">
        <f t="shared" si="0"/>
        <v>7.2263689679558249E-2</v>
      </c>
      <c r="S12" s="112">
        <f t="shared" si="1"/>
        <v>-2.7449970972780686E-2</v>
      </c>
      <c r="T12" s="113">
        <f t="shared" si="2"/>
        <v>-8.2614513866696215E-2</v>
      </c>
      <c r="U12" s="113">
        <f t="shared" si="3"/>
        <v>-0.30327954339770502</v>
      </c>
      <c r="V12" s="113">
        <f t="shared" si="4"/>
        <v>-0.27109355141722224</v>
      </c>
      <c r="W12" s="113">
        <f t="shared" si="5"/>
        <v>-0.31243825333319009</v>
      </c>
      <c r="X12" s="113">
        <f t="shared" si="6"/>
        <v>-0.33131180332118843</v>
      </c>
      <c r="Y12" s="113">
        <f t="shared" si="7"/>
        <v>-0.28298992698400738</v>
      </c>
      <c r="Z12" s="114">
        <f t="shared" si="9"/>
        <v>-0.18937379620546527</v>
      </c>
    </row>
    <row r="13" spans="1:26" ht="20.45" customHeight="1" x14ac:dyDescent="0.2">
      <c r="A13" s="156"/>
      <c r="B13" s="186" t="s">
        <v>11</v>
      </c>
      <c r="C13" s="120">
        <v>0.17472460772096515</v>
      </c>
      <c r="D13" s="120">
        <v>0.18964891029577446</v>
      </c>
      <c r="E13" s="120">
        <v>0.23145963522906918</v>
      </c>
      <c r="F13" s="120">
        <v>0.27150092974530665</v>
      </c>
      <c r="G13" s="120">
        <v>0.16446293063347001</v>
      </c>
      <c r="H13" s="120">
        <v>0.21350849588890175</v>
      </c>
      <c r="I13" s="120">
        <v>0.23511961762429576</v>
      </c>
      <c r="J13" s="120">
        <v>0.22326399375106265</v>
      </c>
      <c r="K13" s="120">
        <v>0.23933323107081755</v>
      </c>
      <c r="L13" s="120">
        <v>0.26111082974885569</v>
      </c>
      <c r="M13" s="120">
        <v>0.27594072804697933</v>
      </c>
      <c r="N13" s="120">
        <v>0.27549879023126767</v>
      </c>
      <c r="O13" s="109">
        <v>0.34820213021298507</v>
      </c>
      <c r="P13" s="109">
        <v>0.38003347759319683</v>
      </c>
      <c r="Q13" s="110">
        <f t="shared" si="8"/>
        <v>9.1416291338428796E-2</v>
      </c>
      <c r="R13" s="111">
        <f t="shared" si="0"/>
        <v>0.26389712971402357</v>
      </c>
      <c r="S13" s="112">
        <f t="shared" si="1"/>
        <v>-1.6015679122091309E-3</v>
      </c>
      <c r="T13" s="113">
        <f t="shared" ref="T13:T19" si="11">(N13-K13)/K13</f>
        <v>0.15110964323106846</v>
      </c>
      <c r="U13" s="113">
        <f t="shared" si="3"/>
        <v>0.36977403579598955</v>
      </c>
      <c r="V13" s="113">
        <f t="shared" si="4"/>
        <v>0.49441359837447257</v>
      </c>
      <c r="W13" s="113">
        <f t="shared" si="5"/>
        <v>0.57928944094501056</v>
      </c>
      <c r="X13" s="113">
        <f t="shared" si="6"/>
        <v>0.57676010165230229</v>
      </c>
      <c r="Y13" s="113">
        <f t="shared" si="7"/>
        <v>0.99286256672593698</v>
      </c>
      <c r="Z13" s="114">
        <f t="shared" si="9"/>
        <v>1.1750426717232041</v>
      </c>
    </row>
    <row r="14" spans="1:26" ht="20.45" customHeight="1" x14ac:dyDescent="0.2">
      <c r="A14" s="156"/>
      <c r="B14" s="186" t="s">
        <v>12</v>
      </c>
      <c r="C14" s="120">
        <v>0.04</v>
      </c>
      <c r="D14" s="120">
        <v>4.4999999999999998E-2</v>
      </c>
      <c r="E14" s="120">
        <v>4.2000000000000003E-2</v>
      </c>
      <c r="F14" s="120">
        <v>4.4999999999999998E-2</v>
      </c>
      <c r="G14" s="120">
        <v>3.9E-2</v>
      </c>
      <c r="H14" s="120">
        <v>4.7E-2</v>
      </c>
      <c r="I14" s="120">
        <v>3.9E-2</v>
      </c>
      <c r="J14" s="120">
        <v>3.5000000000000003E-2</v>
      </c>
      <c r="K14" s="120">
        <v>3.4000000000000002E-2</v>
      </c>
      <c r="L14" s="120">
        <v>3.4000000000000002E-2</v>
      </c>
      <c r="M14" s="120">
        <v>3.2000000000000001E-2</v>
      </c>
      <c r="N14" s="120">
        <v>3.1E-2</v>
      </c>
      <c r="O14" s="109">
        <v>0.04</v>
      </c>
      <c r="P14" s="109">
        <v>3.5000000000000003E-2</v>
      </c>
      <c r="Q14" s="110">
        <f t="shared" si="8"/>
        <v>-0.12499999999999993</v>
      </c>
      <c r="R14" s="111">
        <f t="shared" si="0"/>
        <v>0.29032258064516131</v>
      </c>
      <c r="S14" s="112">
        <f t="shared" si="1"/>
        <v>-3.1250000000000028E-2</v>
      </c>
      <c r="T14" s="113">
        <f t="shared" si="11"/>
        <v>-8.8235294117647134E-2</v>
      </c>
      <c r="U14" s="113">
        <f t="shared" si="3"/>
        <v>-0.14999999999999997</v>
      </c>
      <c r="V14" s="113">
        <f t="shared" si="4"/>
        <v>-0.14999999999999997</v>
      </c>
      <c r="W14" s="113">
        <f t="shared" si="5"/>
        <v>-0.2</v>
      </c>
      <c r="X14" s="113">
        <f t="shared" si="6"/>
        <v>-0.22500000000000003</v>
      </c>
      <c r="Y14" s="113">
        <f t="shared" si="7"/>
        <v>0</v>
      </c>
      <c r="Z14" s="114">
        <f t="shared" si="9"/>
        <v>-0.12499999999999993</v>
      </c>
    </row>
    <row r="15" spans="1:26" ht="20.45" customHeight="1" x14ac:dyDescent="0.2">
      <c r="A15" s="156"/>
      <c r="B15" s="186" t="s">
        <v>13</v>
      </c>
      <c r="C15" s="120">
        <v>3.4291000000000002E-2</v>
      </c>
      <c r="D15" s="120">
        <v>5.7875999999999997E-2</v>
      </c>
      <c r="E15" s="120">
        <v>6.0685000000000003E-2</v>
      </c>
      <c r="F15" s="120">
        <v>5.3212000000000002E-2</v>
      </c>
      <c r="G15" s="120">
        <v>5.0826999999999997E-2</v>
      </c>
      <c r="H15" s="120">
        <v>4.9342999999999998E-2</v>
      </c>
      <c r="I15" s="120">
        <v>3.9167E-2</v>
      </c>
      <c r="J15" s="120">
        <v>6.4076999999999995E-2</v>
      </c>
      <c r="K15" s="120">
        <v>5.7716999999999997E-2</v>
      </c>
      <c r="L15" s="120">
        <v>5.5014E-2</v>
      </c>
      <c r="M15" s="120">
        <v>4.9237000000000003E-2</v>
      </c>
      <c r="N15" s="120">
        <v>5.1833999999999998E-2</v>
      </c>
      <c r="O15" s="109">
        <v>5.7505000000000001E-2</v>
      </c>
      <c r="P15" s="109">
        <v>4.2876999999999998E-2</v>
      </c>
      <c r="Q15" s="110">
        <f t="shared" si="8"/>
        <v>-0.25437788018433183</v>
      </c>
      <c r="R15" s="111">
        <f t="shared" si="0"/>
        <v>0.10940695296523523</v>
      </c>
      <c r="S15" s="112">
        <f t="shared" si="1"/>
        <v>5.2744886975242093E-2</v>
      </c>
      <c r="T15" s="113">
        <f t="shared" si="11"/>
        <v>-0.10192837465564737</v>
      </c>
      <c r="U15" s="113">
        <f t="shared" si="3"/>
        <v>0.68315301391035532</v>
      </c>
      <c r="V15" s="113">
        <f t="shared" si="4"/>
        <v>0.60432766615146827</v>
      </c>
      <c r="W15" s="113">
        <f t="shared" si="5"/>
        <v>0.43585780525502321</v>
      </c>
      <c r="X15" s="113">
        <f t="shared" si="6"/>
        <v>0.51159196290571851</v>
      </c>
      <c r="Y15" s="113">
        <f t="shared" si="7"/>
        <v>0.67697063369397215</v>
      </c>
      <c r="Z15" s="114">
        <f t="shared" si="9"/>
        <v>0.25038639876352381</v>
      </c>
    </row>
    <row r="16" spans="1:26" s="4" customFormat="1" ht="22.15" customHeight="1" x14ac:dyDescent="0.2">
      <c r="A16" s="157"/>
      <c r="B16" s="119" t="s">
        <v>19</v>
      </c>
      <c r="C16" s="53">
        <f t="shared" ref="C16:P16" si="12">C11+C12+C13+C14+C15</f>
        <v>58.777482709839589</v>
      </c>
      <c r="D16" s="53">
        <f t="shared" si="12"/>
        <v>63.354597463877063</v>
      </c>
      <c r="E16" s="53">
        <f t="shared" si="12"/>
        <v>71.852321551586016</v>
      </c>
      <c r="F16" s="53">
        <f t="shared" si="12"/>
        <v>60.882930988704246</v>
      </c>
      <c r="G16" s="53">
        <f t="shared" si="12"/>
        <v>53.384246522480979</v>
      </c>
      <c r="H16" s="53">
        <f t="shared" si="12"/>
        <v>33.743859961657797</v>
      </c>
      <c r="I16" s="53">
        <f t="shared" si="12"/>
        <v>50.624408066237933</v>
      </c>
      <c r="J16" s="53">
        <f t="shared" si="12"/>
        <v>45.226417064969944</v>
      </c>
      <c r="K16" s="53">
        <f t="shared" si="12"/>
        <v>40.660136866221961</v>
      </c>
      <c r="L16" s="53">
        <f t="shared" si="12"/>
        <v>39.181831286185172</v>
      </c>
      <c r="M16" s="53">
        <f t="shared" si="12"/>
        <v>38.188426630994954</v>
      </c>
      <c r="N16" s="53">
        <f t="shared" si="12"/>
        <v>37.241639298982712</v>
      </c>
      <c r="O16" s="54">
        <f t="shared" si="12"/>
        <v>33.460965601930987</v>
      </c>
      <c r="P16" s="54">
        <f t="shared" si="12"/>
        <v>33.978419936960144</v>
      </c>
      <c r="Q16" s="50">
        <f t="shared" si="8"/>
        <v>1.5464417291032855E-2</v>
      </c>
      <c r="R16" s="55">
        <f t="shared" si="0"/>
        <v>-0.10151738130268066</v>
      </c>
      <c r="S16" s="48">
        <f t="shared" si="1"/>
        <v>-2.4792520026048918E-2</v>
      </c>
      <c r="T16" s="49">
        <f t="shared" si="11"/>
        <v>-8.4074915401456396E-2</v>
      </c>
      <c r="U16" s="49">
        <f t="shared" si="3"/>
        <v>-0.30823616474110604</v>
      </c>
      <c r="V16" s="49">
        <f t="shared" si="4"/>
        <v>-0.33338704756020499</v>
      </c>
      <c r="W16" s="49">
        <f t="shared" si="5"/>
        <v>-0.35028815678419556</v>
      </c>
      <c r="X16" s="49">
        <f t="shared" si="6"/>
        <v>-0.36639615066828457</v>
      </c>
      <c r="Y16" s="49">
        <f t="shared" si="7"/>
        <v>-0.43071795423573855</v>
      </c>
      <c r="Z16" s="89">
        <f t="shared" si="9"/>
        <v>-0.42191433912374715</v>
      </c>
    </row>
    <row r="17" spans="1:26" x14ac:dyDescent="0.2">
      <c r="A17" s="165" t="s">
        <v>0</v>
      </c>
      <c r="B17" s="165"/>
      <c r="C17" s="120">
        <v>2.5290735584930899</v>
      </c>
      <c r="D17" s="120">
        <v>2.4458774572600892</v>
      </c>
      <c r="E17" s="120">
        <v>2.9543179697289998</v>
      </c>
      <c r="F17" s="120">
        <v>0.88627149287789997</v>
      </c>
      <c r="G17" s="120">
        <v>0.6750537491884</v>
      </c>
      <c r="H17" s="120">
        <v>0.50844000841619996</v>
      </c>
      <c r="I17" s="120">
        <v>0.65771081489750005</v>
      </c>
      <c r="J17" s="120">
        <v>0.9562019971161001</v>
      </c>
      <c r="K17" s="120">
        <v>0.80005527471330007</v>
      </c>
      <c r="L17" s="120">
        <v>0.97994779827829992</v>
      </c>
      <c r="M17" s="120">
        <v>0.96706154509999998</v>
      </c>
      <c r="N17" s="120">
        <v>0.75602019374139995</v>
      </c>
      <c r="O17" s="109">
        <v>1.0197593904218998</v>
      </c>
      <c r="P17" s="109">
        <v>1.0486203026387999</v>
      </c>
      <c r="Q17" s="110">
        <f t="shared" si="8"/>
        <v>2.8301688111898288E-2</v>
      </c>
      <c r="R17" s="111">
        <f t="shared" si="0"/>
        <v>0.34885205297930572</v>
      </c>
      <c r="S17" s="112">
        <f t="shared" si="1"/>
        <v>-0.21822949369450637</v>
      </c>
      <c r="T17" s="113">
        <f t="shared" si="11"/>
        <v>-5.5040048311262114E-2</v>
      </c>
      <c r="U17" s="113">
        <f t="shared" si="3"/>
        <v>-0.68365677936627478</v>
      </c>
      <c r="V17" s="113">
        <f t="shared" si="4"/>
        <v>-0.61252696862554401</v>
      </c>
      <c r="W17" s="113">
        <f t="shared" si="5"/>
        <v>-0.61762221511808901</v>
      </c>
      <c r="X17" s="113">
        <f t="shared" si="6"/>
        <v>-0.70106832551289533</v>
      </c>
      <c r="Y17" s="113">
        <f t="shared" si="7"/>
        <v>-0.59678539716752721</v>
      </c>
      <c r="Z17" s="114">
        <f t="shared" si="9"/>
        <v>-0.58537374323599967</v>
      </c>
    </row>
    <row r="18" spans="1:26" x14ac:dyDescent="0.2">
      <c r="A18" s="160" t="s">
        <v>1</v>
      </c>
      <c r="B18" s="160"/>
      <c r="C18" s="120">
        <v>2.49623846237</v>
      </c>
      <c r="D18" s="120">
        <v>2.4957360449000001</v>
      </c>
      <c r="E18" s="120">
        <v>2.4517228131</v>
      </c>
      <c r="F18" s="120">
        <v>2.4776024497099995</v>
      </c>
      <c r="G18" s="120">
        <v>2.7525964114799994</v>
      </c>
      <c r="H18" s="120">
        <v>2.8436417565399998</v>
      </c>
      <c r="I18" s="120">
        <v>2.9434475072400001</v>
      </c>
      <c r="J18" s="120">
        <v>3.07697173613</v>
      </c>
      <c r="K18" s="120">
        <v>3.1112957552699996</v>
      </c>
      <c r="L18" s="120">
        <v>3.2022346822299999</v>
      </c>
      <c r="M18" s="120">
        <v>2.9477293664299999</v>
      </c>
      <c r="N18" s="120">
        <v>2.9360385083499998</v>
      </c>
      <c r="O18" s="109">
        <v>2.87279221472</v>
      </c>
      <c r="P18" s="109">
        <v>2.84176896524</v>
      </c>
      <c r="Q18" s="110">
        <f t="shared" si="8"/>
        <v>-1.0798988287784583E-2</v>
      </c>
      <c r="R18" s="111">
        <f t="shared" si="0"/>
        <v>-2.154137060877415E-2</v>
      </c>
      <c r="S18" s="112">
        <f t="shared" si="1"/>
        <v>-3.9660554368188021E-3</v>
      </c>
      <c r="T18" s="113">
        <f t="shared" si="11"/>
        <v>-5.6329343368641233E-2</v>
      </c>
      <c r="U18" s="113">
        <f t="shared" si="3"/>
        <v>0.24639364474660269</v>
      </c>
      <c r="V18" s="113">
        <f t="shared" si="4"/>
        <v>0.28282402923545491</v>
      </c>
      <c r="W18" s="113">
        <f t="shared" si="5"/>
        <v>0.18086849909016367</v>
      </c>
      <c r="X18" s="113">
        <f t="shared" si="6"/>
        <v>0.17618510915917907</v>
      </c>
      <c r="Y18" s="113">
        <f t="shared" si="7"/>
        <v>0.15084846981825972</v>
      </c>
      <c r="Z18" s="114">
        <f t="shared" si="9"/>
        <v>0.13842047067167751</v>
      </c>
    </row>
    <row r="19" spans="1:26" ht="16.5" thickBot="1" x14ac:dyDescent="0.25">
      <c r="A19" s="151" t="s">
        <v>20</v>
      </c>
      <c r="B19" s="151"/>
      <c r="C19" s="56">
        <f t="shared" ref="C19:O19" si="13">C10+C16+C17+C18</f>
        <v>178.55946508164701</v>
      </c>
      <c r="D19" s="56">
        <f t="shared" si="13"/>
        <v>188.7144666479908</v>
      </c>
      <c r="E19" s="56">
        <f t="shared" si="13"/>
        <v>194.20411417888735</v>
      </c>
      <c r="F19" s="56">
        <f t="shared" si="13"/>
        <v>184.16620710099434</v>
      </c>
      <c r="G19" s="56">
        <f t="shared" si="13"/>
        <v>176.34741920565011</v>
      </c>
      <c r="H19" s="56">
        <f t="shared" si="13"/>
        <v>158.2519096767966</v>
      </c>
      <c r="I19" s="56">
        <f t="shared" si="13"/>
        <v>173.28530157362329</v>
      </c>
      <c r="J19" s="56">
        <f t="shared" si="13"/>
        <v>168.92213431146769</v>
      </c>
      <c r="K19" s="56">
        <f t="shared" si="13"/>
        <v>159.67300558359483</v>
      </c>
      <c r="L19" s="56">
        <f t="shared" si="13"/>
        <v>151.56581464017728</v>
      </c>
      <c r="M19" s="56">
        <f t="shared" si="13"/>
        <v>145.25499585064537</v>
      </c>
      <c r="N19" s="56">
        <f t="shared" si="13"/>
        <v>143.61217640622195</v>
      </c>
      <c r="O19" s="56">
        <f t="shared" si="13"/>
        <v>140.64366401487996</v>
      </c>
      <c r="P19" s="57">
        <f t="shared" ref="P19" si="14">P10+P16+P17+P18</f>
        <v>139.87144394054147</v>
      </c>
      <c r="Q19" s="51">
        <f t="shared" si="8"/>
        <v>-5.4906140262158667E-3</v>
      </c>
      <c r="R19" s="58">
        <f t="shared" si="0"/>
        <v>-2.06703391427287E-2</v>
      </c>
      <c r="S19" s="45">
        <f t="shared" si="1"/>
        <v>-1.1309899771795867E-2</v>
      </c>
      <c r="T19" s="46">
        <f t="shared" si="11"/>
        <v>-0.10058575097695166</v>
      </c>
      <c r="U19" s="46">
        <f t="shared" si="3"/>
        <v>-0.10577125939202534</v>
      </c>
      <c r="V19" s="46">
        <f t="shared" si="4"/>
        <v>-0.15117457049463479</v>
      </c>
      <c r="W19" s="46">
        <f t="shared" si="5"/>
        <v>-0.18651752353633583</v>
      </c>
      <c r="X19" s="46">
        <f t="shared" si="6"/>
        <v>-0.19571792881125216</v>
      </c>
      <c r="Y19" s="46">
        <f t="shared" si="7"/>
        <v>-0.21234271198913987</v>
      </c>
      <c r="Z19" s="47">
        <f t="shared" si="9"/>
        <v>-0.21666743414254344</v>
      </c>
    </row>
    <row r="20" spans="1:26" x14ac:dyDescent="0.2">
      <c r="A20" s="5" t="s">
        <v>15</v>
      </c>
      <c r="B20" s="2"/>
      <c r="C20" s="29"/>
      <c r="D20" s="2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1"/>
      <c r="Q20" s="27"/>
      <c r="R20" s="27"/>
      <c r="S20" s="27"/>
      <c r="T20" s="15"/>
      <c r="U20" s="15"/>
    </row>
    <row r="21" spans="1:26" x14ac:dyDescent="0.2"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26" ht="15.75" x14ac:dyDescent="0.25">
      <c r="A22" s="1" t="s">
        <v>30</v>
      </c>
    </row>
    <row r="24" spans="1:26" ht="15" customHeight="1" x14ac:dyDescent="0.2">
      <c r="A24" s="144" t="s">
        <v>2</v>
      </c>
      <c r="B24" s="144" t="s">
        <v>3</v>
      </c>
      <c r="C24" s="146" t="s">
        <v>14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</row>
    <row r="25" spans="1:26" x14ac:dyDescent="0.2">
      <c r="A25" s="144"/>
      <c r="B25" s="144"/>
      <c r="C25" s="138">
        <v>2005</v>
      </c>
      <c r="D25" s="138">
        <v>2006</v>
      </c>
      <c r="E25" s="138">
        <v>2007</v>
      </c>
      <c r="F25" s="138">
        <v>2008</v>
      </c>
      <c r="G25" s="138">
        <v>2009</v>
      </c>
      <c r="H25" s="138">
        <v>2010</v>
      </c>
      <c r="I25" s="138">
        <v>2011</v>
      </c>
      <c r="J25" s="138">
        <v>2012</v>
      </c>
      <c r="K25" s="138">
        <v>2013</v>
      </c>
      <c r="L25" s="138">
        <v>2014</v>
      </c>
      <c r="M25" s="138">
        <v>2015</v>
      </c>
      <c r="N25" s="138">
        <v>2016</v>
      </c>
      <c r="O25" s="140">
        <v>2017</v>
      </c>
      <c r="P25" s="140">
        <v>2018</v>
      </c>
    </row>
    <row r="26" spans="1:26" ht="24" x14ac:dyDescent="0.2">
      <c r="A26" s="152" t="s">
        <v>5</v>
      </c>
      <c r="B26" s="107" t="s">
        <v>16</v>
      </c>
      <c r="C26" s="113">
        <f>C5/C$19</f>
        <v>2.7248483511344807E-2</v>
      </c>
      <c r="D26" s="113">
        <f t="shared" ref="D26:M26" si="15">D5/D$19</f>
        <v>2.5356705324108705E-2</v>
      </c>
      <c r="E26" s="113">
        <f t="shared" si="15"/>
        <v>2.5784752608213786E-2</v>
      </c>
      <c r="F26" s="113">
        <f t="shared" si="15"/>
        <v>2.4888774251829178E-2</v>
      </c>
      <c r="G26" s="113">
        <f t="shared" si="15"/>
        <v>2.6826343442303332E-2</v>
      </c>
      <c r="H26" s="113">
        <f t="shared" si="15"/>
        <v>3.2545916361469397E-2</v>
      </c>
      <c r="I26" s="113">
        <f t="shared" si="15"/>
        <v>2.6197434119081063E-2</v>
      </c>
      <c r="J26" s="113">
        <f t="shared" si="15"/>
        <v>3.1202301015059362E-2</v>
      </c>
      <c r="K26" s="113">
        <f t="shared" si="15"/>
        <v>3.544019358770481E-2</v>
      </c>
      <c r="L26" s="113">
        <f t="shared" si="15"/>
        <v>4.0874507162526809E-2</v>
      </c>
      <c r="M26" s="113">
        <f t="shared" si="15"/>
        <v>5.1428742416970243E-2</v>
      </c>
      <c r="N26" s="113">
        <f t="shared" ref="N26:O40" si="16">N5/N$19</f>
        <v>5.1623861994655733E-2</v>
      </c>
      <c r="O26" s="113">
        <f t="shared" si="16"/>
        <v>6.1142172448220539E-2</v>
      </c>
      <c r="P26" s="113">
        <f t="shared" ref="P26" si="17">P5/P$19</f>
        <v>6.0650977980738929E-2</v>
      </c>
    </row>
    <row r="27" spans="1:26" ht="24" x14ac:dyDescent="0.2">
      <c r="A27" s="153"/>
      <c r="B27" s="107" t="s">
        <v>17</v>
      </c>
      <c r="C27" s="113">
        <f t="shared" ref="C27:M40" si="18">C6/C$19</f>
        <v>4.4947608283229861E-3</v>
      </c>
      <c r="D27" s="113">
        <f t="shared" si="18"/>
        <v>4.6267381320063391E-3</v>
      </c>
      <c r="E27" s="113">
        <f t="shared" si="18"/>
        <v>2.783403710431146E-3</v>
      </c>
      <c r="F27" s="113">
        <f t="shared" si="18"/>
        <v>4.8650220388719865E-3</v>
      </c>
      <c r="G27" s="113">
        <f t="shared" si="18"/>
        <v>4.0950410691344133E-3</v>
      </c>
      <c r="H27" s="113">
        <f t="shared" si="18"/>
        <v>6.1325034815380491E-3</v>
      </c>
      <c r="I27" s="113">
        <f t="shared" si="18"/>
        <v>5.2656475026768021E-3</v>
      </c>
      <c r="J27" s="113">
        <f t="shared" si="18"/>
        <v>4.9487752301460766E-3</v>
      </c>
      <c r="K27" s="113">
        <f t="shared" si="18"/>
        <v>5.0221721756184548E-3</v>
      </c>
      <c r="L27" s="113">
        <f t="shared" si="18"/>
        <v>5.3303618847616117E-3</v>
      </c>
      <c r="M27" s="113">
        <f t="shared" si="18"/>
        <v>6.1462554587410796E-3</v>
      </c>
      <c r="N27" s="113">
        <f t="shared" si="16"/>
        <v>5.2543039553192786E-3</v>
      </c>
      <c r="O27" s="113">
        <f t="shared" si="16"/>
        <v>4.5419997020944942E-3</v>
      </c>
      <c r="P27" s="113">
        <f t="shared" ref="P27" si="19">P6/P$19</f>
        <v>1.4230085876500284E-3</v>
      </c>
    </row>
    <row r="28" spans="1:26" ht="36" x14ac:dyDescent="0.2">
      <c r="A28" s="153"/>
      <c r="B28" s="107" t="s">
        <v>25</v>
      </c>
      <c r="C28" s="113">
        <f t="shared" si="18"/>
        <v>3.3279215193540441E-2</v>
      </c>
      <c r="D28" s="113">
        <f t="shared" si="18"/>
        <v>3.1679750085169302E-2</v>
      </c>
      <c r="E28" s="113">
        <f t="shared" si="18"/>
        <v>2.9129184380557938E-2</v>
      </c>
      <c r="F28" s="113">
        <f t="shared" si="18"/>
        <v>2.8187080675843121E-2</v>
      </c>
      <c r="G28" s="113">
        <f t="shared" si="18"/>
        <v>2.098262988774063E-2</v>
      </c>
      <c r="H28" s="113">
        <f t="shared" si="18"/>
        <v>2.5416585237858801E-2</v>
      </c>
      <c r="I28" s="113">
        <f t="shared" si="18"/>
        <v>2.5358164261027289E-2</v>
      </c>
      <c r="J28" s="113">
        <f t="shared" si="18"/>
        <v>2.795887450195671E-2</v>
      </c>
      <c r="K28" s="113">
        <f t="shared" si="18"/>
        <v>2.9186521029114457E-2</v>
      </c>
      <c r="L28" s="113">
        <f t="shared" si="18"/>
        <v>2.930897654536108E-2</v>
      </c>
      <c r="M28" s="113">
        <f t="shared" si="18"/>
        <v>3.0794898945605699E-2</v>
      </c>
      <c r="N28" s="113">
        <f t="shared" si="16"/>
        <v>3.1172179184302432E-2</v>
      </c>
      <c r="O28" s="113">
        <f>O7/O$19</f>
        <v>3.1573864036649031E-2</v>
      </c>
      <c r="P28" s="113">
        <f>P7/P$19</f>
        <v>3.4753062876310664E-2</v>
      </c>
    </row>
    <row r="29" spans="1:26" s="106" customFormat="1" ht="27" customHeight="1" x14ac:dyDescent="0.2">
      <c r="A29" s="153"/>
      <c r="B29" s="107" t="s">
        <v>26</v>
      </c>
      <c r="C29" s="113">
        <f t="shared" si="18"/>
        <v>0.55414727005647979</v>
      </c>
      <c r="D29" s="113">
        <f t="shared" si="18"/>
        <v>0.55140068245844731</v>
      </c>
      <c r="E29" s="113">
        <f t="shared" si="18"/>
        <v>0.52081593081438338</v>
      </c>
      <c r="F29" s="113">
        <f t="shared" si="18"/>
        <v>0.57023720497472863</v>
      </c>
      <c r="G29" s="113">
        <f t="shared" si="18"/>
        <v>0.60157559389222426</v>
      </c>
      <c r="H29" s="113">
        <f t="shared" si="18"/>
        <v>0.67461620914868115</v>
      </c>
      <c r="I29" s="113">
        <f t="shared" si="18"/>
        <v>0.60346915303240911</v>
      </c>
      <c r="J29" s="113">
        <f t="shared" si="18"/>
        <v>0.6202279293074705</v>
      </c>
      <c r="K29" s="113">
        <f t="shared" si="18"/>
        <v>0.62444765984065753</v>
      </c>
      <c r="L29" s="113">
        <f t="shared" si="18"/>
        <v>0.61117814905568113</v>
      </c>
      <c r="M29" s="113">
        <f t="shared" si="18"/>
        <v>0.59794072303650903</v>
      </c>
      <c r="N29" s="113">
        <f t="shared" si="16"/>
        <v>0.60302449277795378</v>
      </c>
      <c r="O29" s="113">
        <f t="shared" si="16"/>
        <v>0.61055454607123272</v>
      </c>
      <c r="P29" s="113">
        <f t="shared" ref="P29" si="20">P8/P$19</f>
        <v>0.60544169853856633</v>
      </c>
    </row>
    <row r="30" spans="1:26" ht="36" x14ac:dyDescent="0.2">
      <c r="A30" s="153"/>
      <c r="B30" s="107" t="s">
        <v>27</v>
      </c>
      <c r="C30" s="113">
        <f t="shared" si="18"/>
        <v>2.3510681098546263E-2</v>
      </c>
      <c r="D30" s="113">
        <f t="shared" si="18"/>
        <v>2.5033763364450557E-2</v>
      </c>
      <c r="E30" s="113">
        <f t="shared" si="18"/>
        <v>2.3666308146348326E-2</v>
      </c>
      <c r="F30" s="113">
        <f t="shared" si="18"/>
        <v>2.2969618048768934E-2</v>
      </c>
      <c r="G30" s="113">
        <f t="shared" si="18"/>
        <v>2.4361457151707878E-2</v>
      </c>
      <c r="H30" s="113">
        <f t="shared" si="18"/>
        <v>2.6878080696647693E-2</v>
      </c>
      <c r="I30" s="113">
        <f t="shared" si="18"/>
        <v>2.6783081086011951E-2</v>
      </c>
      <c r="J30" s="113">
        <f t="shared" si="18"/>
        <v>2.4050893275755287E-2</v>
      </c>
      <c r="K30" s="113">
        <f t="shared" si="18"/>
        <v>2.6761166708623212E-2</v>
      </c>
      <c r="L30" s="113">
        <f t="shared" si="18"/>
        <v>2.7201181925547824E-2</v>
      </c>
      <c r="M30" s="113">
        <f t="shared" si="18"/>
        <v>2.3832103316966058E-2</v>
      </c>
      <c r="N30" s="113">
        <f t="shared" si="16"/>
        <v>2.3895723599984067E-2</v>
      </c>
      <c r="O30" s="113">
        <f t="shared" si="16"/>
        <v>2.659765606493928E-2</v>
      </c>
      <c r="P30" s="113">
        <f t="shared" ref="P30" si="21">P9/P$19</f>
        <v>2.6991148547603244E-2</v>
      </c>
    </row>
    <row r="31" spans="1:26" x14ac:dyDescent="0.2">
      <c r="A31" s="154"/>
      <c r="B31" s="122" t="s">
        <v>19</v>
      </c>
      <c r="C31" s="123">
        <f t="shared" si="18"/>
        <v>0.64268041068823423</v>
      </c>
      <c r="D31" s="123">
        <f t="shared" si="18"/>
        <v>0.63809763936418229</v>
      </c>
      <c r="E31" s="123">
        <f t="shared" si="18"/>
        <v>0.60217957965993463</v>
      </c>
      <c r="F31" s="123">
        <f t="shared" si="18"/>
        <v>0.65114769999004185</v>
      </c>
      <c r="G31" s="123">
        <f t="shared" si="18"/>
        <v>0.67784106544311051</v>
      </c>
      <c r="H31" s="123">
        <f t="shared" si="18"/>
        <v>0.7655892949261951</v>
      </c>
      <c r="I31" s="123">
        <f t="shared" si="18"/>
        <v>0.68707348000120616</v>
      </c>
      <c r="J31" s="123">
        <f t="shared" si="18"/>
        <v>0.70838877333038808</v>
      </c>
      <c r="K31" s="123">
        <f t="shared" si="18"/>
        <v>0.72085771334171844</v>
      </c>
      <c r="L31" s="123">
        <f t="shared" si="18"/>
        <v>0.71389317657387852</v>
      </c>
      <c r="M31" s="123">
        <f t="shared" si="18"/>
        <v>0.7101427231747921</v>
      </c>
      <c r="N31" s="123">
        <f t="shared" si="16"/>
        <v>0.71497056151221527</v>
      </c>
      <c r="O31" s="123">
        <f t="shared" si="16"/>
        <v>0.73441023832313601</v>
      </c>
      <c r="P31" s="123">
        <f t="shared" ref="P31" si="22">P10/P$19</f>
        <v>0.72925989653086909</v>
      </c>
    </row>
    <row r="32" spans="1:26" x14ac:dyDescent="0.2">
      <c r="A32" s="155" t="s">
        <v>23</v>
      </c>
      <c r="B32" s="121" t="s">
        <v>8</v>
      </c>
      <c r="C32" s="113">
        <f t="shared" si="18"/>
        <v>0.32059626047135736</v>
      </c>
      <c r="D32" s="113">
        <f t="shared" si="18"/>
        <v>0.32766055268374428</v>
      </c>
      <c r="E32" s="113">
        <f t="shared" si="18"/>
        <v>0.36168007578401173</v>
      </c>
      <c r="F32" s="113">
        <f t="shared" si="18"/>
        <v>0.32160939507277497</v>
      </c>
      <c r="G32" s="113">
        <f t="shared" si="18"/>
        <v>0.29573213485956951</v>
      </c>
      <c r="H32" s="113">
        <f t="shared" si="18"/>
        <v>0.20472237690085915</v>
      </c>
      <c r="I32" s="113">
        <f t="shared" si="18"/>
        <v>0.28409364314537799</v>
      </c>
      <c r="J32" s="113">
        <f t="shared" si="18"/>
        <v>0.26007288090265279</v>
      </c>
      <c r="K32" s="113">
        <f t="shared" si="18"/>
        <v>0.24697483973733456</v>
      </c>
      <c r="L32" s="113">
        <f t="shared" si="18"/>
        <v>0.25003356596632592</v>
      </c>
      <c r="M32" s="113">
        <f t="shared" si="18"/>
        <v>0.25437422905054358</v>
      </c>
      <c r="N32" s="113">
        <f t="shared" si="16"/>
        <v>0.25085198412225884</v>
      </c>
      <c r="O32" s="113">
        <f t="shared" si="16"/>
        <v>0.2282033538445789</v>
      </c>
      <c r="P32" s="113">
        <f t="shared" ref="P32" si="23">P11/P$19</f>
        <v>0.23221680694806596</v>
      </c>
    </row>
    <row r="33" spans="1:16" x14ac:dyDescent="0.2">
      <c r="A33" s="156"/>
      <c r="B33" s="121" t="s">
        <v>10</v>
      </c>
      <c r="C33" s="113">
        <f t="shared" si="18"/>
        <v>7.1851151916815835E-3</v>
      </c>
      <c r="D33" s="113">
        <f t="shared" si="18"/>
        <v>6.5060518893487141E-3</v>
      </c>
      <c r="E33" s="113">
        <f t="shared" si="18"/>
        <v>6.5828583909015338E-3</v>
      </c>
      <c r="F33" s="113">
        <f t="shared" si="18"/>
        <v>6.9699844535366807E-3</v>
      </c>
      <c r="G33" s="113">
        <f t="shared" si="18"/>
        <v>5.5478999215986813E-3</v>
      </c>
      <c r="H33" s="113">
        <f t="shared" si="18"/>
        <v>6.54842882939927E-3</v>
      </c>
      <c r="I33" s="113">
        <f t="shared" si="18"/>
        <v>6.2432809430051596E-3</v>
      </c>
      <c r="J33" s="113">
        <f t="shared" si="18"/>
        <v>5.7541893877470583E-3</v>
      </c>
      <c r="K33" s="113">
        <f t="shared" si="18"/>
        <v>5.5981389433814805E-3</v>
      </c>
      <c r="L33" s="113">
        <f t="shared" si="18"/>
        <v>6.1700281529957204E-3</v>
      </c>
      <c r="M33" s="113">
        <f t="shared" si="18"/>
        <v>6.0729155133994878E-3</v>
      </c>
      <c r="N33" s="113">
        <f t="shared" si="16"/>
        <v>5.9737769777135239E-3</v>
      </c>
      <c r="O33" s="113">
        <f t="shared" si="16"/>
        <v>6.5406618419366382E-3</v>
      </c>
      <c r="P33" s="113">
        <f t="shared" ref="P33" si="24">P12/P$19</f>
        <v>7.4354659891915685E-3</v>
      </c>
    </row>
    <row r="34" spans="1:16" x14ac:dyDescent="0.2">
      <c r="A34" s="156"/>
      <c r="B34" s="121" t="s">
        <v>11</v>
      </c>
      <c r="C34" s="113">
        <f t="shared" si="18"/>
        <v>9.7852335994102384E-4</v>
      </c>
      <c r="D34" s="113">
        <f t="shared" si="18"/>
        <v>1.0049516269970266E-3</v>
      </c>
      <c r="E34" s="113">
        <f t="shared" si="18"/>
        <v>1.1918369299625889E-3</v>
      </c>
      <c r="F34" s="113">
        <f t="shared" si="18"/>
        <v>1.4742168719173278E-3</v>
      </c>
      <c r="G34" s="113">
        <f t="shared" si="18"/>
        <v>9.3260752765357547E-4</v>
      </c>
      <c r="H34" s="113">
        <f t="shared" si="18"/>
        <v>1.3491685270968143E-3</v>
      </c>
      <c r="I34" s="113">
        <f t="shared" si="18"/>
        <v>1.3568353200712818E-3</v>
      </c>
      <c r="J34" s="113">
        <f t="shared" si="18"/>
        <v>1.3216976843271264E-3</v>
      </c>
      <c r="K34" s="113">
        <f t="shared" si="18"/>
        <v>1.4988960106066119E-3</v>
      </c>
      <c r="L34" s="113">
        <f t="shared" si="18"/>
        <v>1.7227554271967082E-3</v>
      </c>
      <c r="M34" s="113">
        <f t="shared" si="18"/>
        <v>1.8996987086813051E-3</v>
      </c>
      <c r="N34" s="113">
        <f t="shared" si="16"/>
        <v>1.9183525876802447E-3</v>
      </c>
      <c r="O34" s="113">
        <f t="shared" si="16"/>
        <v>2.4757754474893775E-3</v>
      </c>
      <c r="P34" s="113">
        <f t="shared" ref="P34" si="25">P13/P$19</f>
        <v>2.7170197639108298E-3</v>
      </c>
    </row>
    <row r="35" spans="1:16" x14ac:dyDescent="0.2">
      <c r="A35" s="156"/>
      <c r="B35" s="121" t="s">
        <v>12</v>
      </c>
      <c r="C35" s="113">
        <f t="shared" si="18"/>
        <v>2.2401500800705158E-4</v>
      </c>
      <c r="D35" s="113">
        <f t="shared" si="18"/>
        <v>2.3845548674304086E-4</v>
      </c>
      <c r="E35" s="113">
        <f t="shared" si="18"/>
        <v>2.1626730297439795E-4</v>
      </c>
      <c r="F35" s="113">
        <f t="shared" si="18"/>
        <v>2.4434450113490464E-4</v>
      </c>
      <c r="G35" s="113">
        <f t="shared" si="18"/>
        <v>2.2115435641572719E-4</v>
      </c>
      <c r="H35" s="113">
        <f t="shared" si="18"/>
        <v>2.9699483624551351E-4</v>
      </c>
      <c r="I35" s="113">
        <f t="shared" si="18"/>
        <v>2.2506236620092196E-4</v>
      </c>
      <c r="J35" s="113">
        <f t="shared" si="18"/>
        <v>2.0719605599740486E-4</v>
      </c>
      <c r="K35" s="113">
        <f t="shared" si="18"/>
        <v>2.1293517884085749E-4</v>
      </c>
      <c r="L35" s="113">
        <f t="shared" si="18"/>
        <v>2.2432499096657931E-4</v>
      </c>
      <c r="M35" s="113">
        <f t="shared" si="18"/>
        <v>2.2030223341098132E-4</v>
      </c>
      <c r="N35" s="113">
        <f t="shared" si="16"/>
        <v>2.1585913378482116E-4</v>
      </c>
      <c r="O35" s="113">
        <f t="shared" si="16"/>
        <v>2.844066974518528E-4</v>
      </c>
      <c r="P35" s="113">
        <f t="shared" ref="P35" si="26">P14/P$19</f>
        <v>2.5022977538487624E-4</v>
      </c>
    </row>
    <row r="36" spans="1:16" x14ac:dyDescent="0.2">
      <c r="A36" s="156"/>
      <c r="B36" s="121" t="s">
        <v>13</v>
      </c>
      <c r="C36" s="113">
        <f t="shared" si="18"/>
        <v>1.9204246598924514E-4</v>
      </c>
      <c r="D36" s="113">
        <f t="shared" si="18"/>
        <v>3.066855500164496E-4</v>
      </c>
      <c r="E36" s="113">
        <f t="shared" si="18"/>
        <v>3.1248050669050809E-4</v>
      </c>
      <c r="F36" s="113">
        <f t="shared" si="18"/>
        <v>2.8893465765312328E-4</v>
      </c>
      <c r="G36" s="113">
        <f t="shared" si="18"/>
        <v>2.8822083265492732E-4</v>
      </c>
      <c r="H36" s="113">
        <f t="shared" si="18"/>
        <v>3.118003447843058E-4</v>
      </c>
      <c r="I36" s="113">
        <f t="shared" si="18"/>
        <v>2.2602609479465411E-4</v>
      </c>
      <c r="J36" s="113">
        <f t="shared" si="18"/>
        <v>3.7932861943273455E-4</v>
      </c>
      <c r="K36" s="113">
        <f t="shared" si="18"/>
        <v>3.6146999168111088E-4</v>
      </c>
      <c r="L36" s="113">
        <f t="shared" si="18"/>
        <v>3.629710309716292E-4</v>
      </c>
      <c r="M36" s="113">
        <f t="shared" si="18"/>
        <v>3.3896940832676525E-4</v>
      </c>
      <c r="N36" s="113">
        <f t="shared" si="16"/>
        <v>3.6093039808394903E-4</v>
      </c>
      <c r="O36" s="113">
        <f t="shared" si="16"/>
        <v>4.0887017842421988E-4</v>
      </c>
      <c r="P36" s="113">
        <f t="shared" ref="P36" si="27">P15/P$19</f>
        <v>3.0654577369078107E-4</v>
      </c>
    </row>
    <row r="37" spans="1:16" x14ac:dyDescent="0.2">
      <c r="A37" s="157"/>
      <c r="B37" s="6" t="s">
        <v>19</v>
      </c>
      <c r="C37" s="14">
        <f t="shared" si="18"/>
        <v>0.32917595649697629</v>
      </c>
      <c r="D37" s="14">
        <f t="shared" si="18"/>
        <v>0.33571669723684949</v>
      </c>
      <c r="E37" s="14">
        <f t="shared" si="18"/>
        <v>0.36998351891454084</v>
      </c>
      <c r="F37" s="14">
        <f t="shared" si="18"/>
        <v>0.33058687555701705</v>
      </c>
      <c r="G37" s="14">
        <f t="shared" si="18"/>
        <v>0.3027220174978924</v>
      </c>
      <c r="H37" s="14">
        <f t="shared" si="18"/>
        <v>0.21322876943838504</v>
      </c>
      <c r="I37" s="14">
        <f t="shared" si="18"/>
        <v>0.29214484786944994</v>
      </c>
      <c r="J37" s="14">
        <f t="shared" si="18"/>
        <v>0.26773529265015711</v>
      </c>
      <c r="K37" s="14">
        <f t="shared" si="18"/>
        <v>0.25464627986184457</v>
      </c>
      <c r="L37" s="14">
        <f t="shared" si="18"/>
        <v>0.25851364556845657</v>
      </c>
      <c r="M37" s="14">
        <f t="shared" si="18"/>
        <v>0.26290611491436205</v>
      </c>
      <c r="N37" s="14">
        <f t="shared" si="16"/>
        <v>0.25932090321952139</v>
      </c>
      <c r="O37" s="14">
        <f t="shared" si="16"/>
        <v>0.23791306800988099</v>
      </c>
      <c r="P37" s="14">
        <f t="shared" ref="P37" si="28">P16/P$19</f>
        <v>0.24292606825024393</v>
      </c>
    </row>
    <row r="38" spans="1:16" x14ac:dyDescent="0.2">
      <c r="A38" s="165" t="s">
        <v>0</v>
      </c>
      <c r="B38" s="165"/>
      <c r="C38" s="113">
        <f t="shared" si="18"/>
        <v>1.4163760836406299E-2</v>
      </c>
      <c r="D38" s="113">
        <f t="shared" si="18"/>
        <v>1.2960731101884128E-2</v>
      </c>
      <c r="E38" s="113">
        <f t="shared" si="18"/>
        <v>1.5212437605764042E-2</v>
      </c>
      <c r="F38" s="113">
        <f t="shared" si="18"/>
        <v>4.8123459066075043E-3</v>
      </c>
      <c r="G38" s="113">
        <f t="shared" si="18"/>
        <v>3.8279763448149829E-3</v>
      </c>
      <c r="H38" s="113">
        <f t="shared" si="18"/>
        <v>3.2128522774518471E-3</v>
      </c>
      <c r="I38" s="113">
        <f t="shared" si="18"/>
        <v>3.7955372378658449E-3</v>
      </c>
      <c r="J38" s="113">
        <f t="shared" si="18"/>
        <v>5.6606080725513661E-3</v>
      </c>
      <c r="K38" s="113">
        <f t="shared" si="18"/>
        <v>5.0105856765778794E-3</v>
      </c>
      <c r="L38" s="113">
        <f t="shared" si="18"/>
        <v>6.465493558720556E-3</v>
      </c>
      <c r="M38" s="113">
        <f t="shared" si="18"/>
        <v>6.6576818197313882E-3</v>
      </c>
      <c r="N38" s="113">
        <f t="shared" si="16"/>
        <v>5.2643181982210087E-3</v>
      </c>
      <c r="O38" s="113">
        <f t="shared" si="16"/>
        <v>7.2506600106351767E-3</v>
      </c>
      <c r="P38" s="113">
        <f t="shared" ref="P38" si="29">P17/P$19</f>
        <v>7.4970292226665099E-3</v>
      </c>
    </row>
    <row r="39" spans="1:16" x14ac:dyDescent="0.2">
      <c r="A39" s="160" t="s">
        <v>1</v>
      </c>
      <c r="B39" s="160"/>
      <c r="C39" s="113">
        <f t="shared" si="18"/>
        <v>1.3979871978383141E-2</v>
      </c>
      <c r="D39" s="113">
        <f t="shared" si="18"/>
        <v>1.3224932297084028E-2</v>
      </c>
      <c r="E39" s="113">
        <f t="shared" si="18"/>
        <v>1.2624463819760498E-2</v>
      </c>
      <c r="F39" s="113">
        <f t="shared" si="18"/>
        <v>1.3453078546333501E-2</v>
      </c>
      <c r="G39" s="113">
        <f t="shared" si="18"/>
        <v>1.5608940714182038E-2</v>
      </c>
      <c r="H39" s="113">
        <f t="shared" si="18"/>
        <v>1.7969083357968121E-2</v>
      </c>
      <c r="I39" s="113">
        <f t="shared" si="18"/>
        <v>1.6986134891477944E-2</v>
      </c>
      <c r="J39" s="113">
        <f t="shared" si="18"/>
        <v>1.8215325946903529E-2</v>
      </c>
      <c r="K39" s="113">
        <f t="shared" si="18"/>
        <v>1.9485421119859354E-2</v>
      </c>
      <c r="L39" s="113">
        <f t="shared" si="18"/>
        <v>2.112768429894446E-2</v>
      </c>
      <c r="M39" s="113">
        <f t="shared" si="18"/>
        <v>2.0293480091114559E-2</v>
      </c>
      <c r="N39" s="113">
        <f t="shared" si="16"/>
        <v>2.0444217070042237E-2</v>
      </c>
      <c r="O39" s="113">
        <f t="shared" si="16"/>
        <v>2.0426033656347729E-2</v>
      </c>
      <c r="P39" s="113">
        <f t="shared" ref="P39" si="30">P18/P$19</f>
        <v>2.0317005996220498E-2</v>
      </c>
    </row>
    <row r="40" spans="1:16" ht="15" x14ac:dyDescent="0.2">
      <c r="A40" s="151" t="s">
        <v>20</v>
      </c>
      <c r="B40" s="151"/>
      <c r="C40" s="13">
        <f t="shared" si="18"/>
        <v>1</v>
      </c>
      <c r="D40" s="13">
        <f t="shared" si="18"/>
        <v>1</v>
      </c>
      <c r="E40" s="13">
        <f t="shared" si="18"/>
        <v>1</v>
      </c>
      <c r="F40" s="13">
        <f t="shared" si="18"/>
        <v>1</v>
      </c>
      <c r="G40" s="13">
        <f t="shared" si="18"/>
        <v>1</v>
      </c>
      <c r="H40" s="13">
        <f t="shared" si="18"/>
        <v>1</v>
      </c>
      <c r="I40" s="13">
        <f t="shared" si="18"/>
        <v>1</v>
      </c>
      <c r="J40" s="13">
        <f t="shared" si="18"/>
        <v>1</v>
      </c>
      <c r="K40" s="13">
        <f t="shared" si="18"/>
        <v>1</v>
      </c>
      <c r="L40" s="13">
        <f t="shared" si="18"/>
        <v>1</v>
      </c>
      <c r="M40" s="13">
        <f t="shared" si="18"/>
        <v>1</v>
      </c>
      <c r="N40" s="13">
        <f t="shared" si="16"/>
        <v>1</v>
      </c>
      <c r="O40" s="13">
        <f t="shared" si="16"/>
        <v>1</v>
      </c>
      <c r="P40" s="13">
        <f t="shared" ref="P40" si="31">P19/P$19</f>
        <v>1</v>
      </c>
    </row>
  </sheetData>
  <mergeCells count="17">
    <mergeCell ref="A40:B40"/>
    <mergeCell ref="A11:A16"/>
    <mergeCell ref="A17:B17"/>
    <mergeCell ref="A18:B18"/>
    <mergeCell ref="A19:B19"/>
    <mergeCell ref="A39:B39"/>
    <mergeCell ref="A24:A25"/>
    <mergeCell ref="B24:B25"/>
    <mergeCell ref="A26:A31"/>
    <mergeCell ref="A32:A37"/>
    <mergeCell ref="A38:B38"/>
    <mergeCell ref="A3:A4"/>
    <mergeCell ref="B3:B4"/>
    <mergeCell ref="A5:A10"/>
    <mergeCell ref="C24:P24"/>
    <mergeCell ref="Q3:Z3"/>
    <mergeCell ref="C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90" zoomScaleNormal="90" workbookViewId="0">
      <selection activeCell="U33" sqref="U33"/>
    </sheetView>
  </sheetViews>
  <sheetFormatPr defaultColWidth="8.7109375" defaultRowHeight="12.75" x14ac:dyDescent="0.2"/>
  <cols>
    <col min="1" max="1" width="13.85546875" style="8" customWidth="1"/>
    <col min="2" max="2" width="26.85546875" style="8" customWidth="1"/>
    <col min="3" max="15" width="8.7109375" style="8"/>
    <col min="16" max="22" width="9.140625" style="8" customWidth="1"/>
    <col min="23" max="23" width="10.140625" style="8" customWidth="1"/>
    <col min="24" max="24" width="10.28515625" style="8" customWidth="1"/>
    <col min="25" max="26" width="9.7109375" style="8" customWidth="1"/>
    <col min="27" max="16384" width="8.7109375" style="8"/>
  </cols>
  <sheetData>
    <row r="1" spans="1:26" ht="15.75" x14ac:dyDescent="0.25">
      <c r="A1" s="7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6" ht="13.5" thickBot="1" x14ac:dyDescent="0.2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6" ht="14.1" customHeight="1" thickBot="1" x14ac:dyDescent="0.25">
      <c r="A3" s="179" t="s">
        <v>2</v>
      </c>
      <c r="B3" s="179" t="s">
        <v>3</v>
      </c>
      <c r="C3" s="183" t="s">
        <v>4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  <c r="Q3" s="180" t="s">
        <v>7</v>
      </c>
      <c r="R3" s="181"/>
      <c r="S3" s="181"/>
      <c r="T3" s="181"/>
      <c r="U3" s="181"/>
      <c r="V3" s="181"/>
      <c r="W3" s="181"/>
      <c r="X3" s="181"/>
      <c r="Y3" s="181"/>
      <c r="Z3" s="182"/>
    </row>
    <row r="4" spans="1:26" x14ac:dyDescent="0.2">
      <c r="A4" s="179"/>
      <c r="B4" s="179"/>
      <c r="C4" s="141">
        <v>2005</v>
      </c>
      <c r="D4" s="141">
        <v>2006</v>
      </c>
      <c r="E4" s="141">
        <v>2007</v>
      </c>
      <c r="F4" s="141">
        <v>2008</v>
      </c>
      <c r="G4" s="141">
        <v>2009</v>
      </c>
      <c r="H4" s="141">
        <v>2010</v>
      </c>
      <c r="I4" s="141">
        <v>2011</v>
      </c>
      <c r="J4" s="141">
        <v>2012</v>
      </c>
      <c r="K4" s="141">
        <v>2013</v>
      </c>
      <c r="L4" s="141">
        <v>2014</v>
      </c>
      <c r="M4" s="141">
        <v>2015</v>
      </c>
      <c r="N4" s="141">
        <v>2016</v>
      </c>
      <c r="O4" s="142">
        <v>2017</v>
      </c>
      <c r="P4" s="143">
        <v>2018</v>
      </c>
      <c r="Q4" s="67" t="s">
        <v>39</v>
      </c>
      <c r="R4" s="69" t="s">
        <v>37</v>
      </c>
      <c r="S4" s="70" t="s">
        <v>34</v>
      </c>
      <c r="T4" s="70" t="s">
        <v>35</v>
      </c>
      <c r="U4" s="70" t="s">
        <v>24</v>
      </c>
      <c r="V4" s="70" t="s">
        <v>9</v>
      </c>
      <c r="W4" s="70" t="s">
        <v>6</v>
      </c>
      <c r="X4" s="70" t="s">
        <v>36</v>
      </c>
      <c r="Y4" s="71" t="s">
        <v>38</v>
      </c>
      <c r="Z4" s="72" t="s">
        <v>40</v>
      </c>
    </row>
    <row r="5" spans="1:26" ht="19.5" customHeight="1" x14ac:dyDescent="0.2">
      <c r="A5" s="168" t="s">
        <v>5</v>
      </c>
      <c r="B5" s="102" t="s">
        <v>16</v>
      </c>
      <c r="C5" s="93">
        <v>0.53983414540001606</v>
      </c>
      <c r="D5" s="93">
        <v>0.46199188562184679</v>
      </c>
      <c r="E5" s="93">
        <v>0.54730925386277973</v>
      </c>
      <c r="F5" s="93">
        <v>0.47250077133870594</v>
      </c>
      <c r="G5" s="93">
        <v>0.51002516447141311</v>
      </c>
      <c r="H5" s="93">
        <v>0.43400031532048894</v>
      </c>
      <c r="I5" s="93">
        <v>0.29323906865650873</v>
      </c>
      <c r="J5" s="93">
        <v>0.42397439714332769</v>
      </c>
      <c r="K5" s="93">
        <v>0.28607250856854799</v>
      </c>
      <c r="L5" s="93">
        <v>0.22653680696813694</v>
      </c>
      <c r="M5" s="93">
        <v>0.24124586668708151</v>
      </c>
      <c r="N5" s="93">
        <v>0.19248842345271672</v>
      </c>
      <c r="O5" s="94">
        <v>0.17592984802591929</v>
      </c>
      <c r="P5" s="95">
        <v>0.16983403403583772</v>
      </c>
      <c r="Q5" s="96">
        <f>(P5-O5)/O5</f>
        <v>-3.4649117579999826E-2</v>
      </c>
      <c r="R5" s="97">
        <f t="shared" ref="R5:R17" si="0">(O5-N5)/N5</f>
        <v>-8.6023746933876821E-2</v>
      </c>
      <c r="S5" s="98">
        <f t="shared" ref="S5:S17" si="1">(N5-M5)/M5</f>
        <v>-0.20210685432222456</v>
      </c>
      <c r="T5" s="98">
        <f t="shared" ref="T5:T17" si="2">(N5-L5)/L5</f>
        <v>-0.15029956487472354</v>
      </c>
      <c r="U5" s="98">
        <f t="shared" ref="U5:U17" si="3">(K5-C5)/C5</f>
        <v>-0.47007333454876438</v>
      </c>
      <c r="V5" s="98">
        <f t="shared" ref="V5:V17" si="4">(L5-C5)/C5</f>
        <v>-0.58035850659229127</v>
      </c>
      <c r="W5" s="98">
        <f t="shared" ref="W5:W17" si="5">(M5-C5)/C5</f>
        <v>-0.55311113840655868</v>
      </c>
      <c r="X5" s="98">
        <f t="shared" ref="X5:X17" si="6">(N5-C5)/C5</f>
        <v>-0.64343044045484898</v>
      </c>
      <c r="Y5" s="99">
        <f t="shared" ref="Y5:Y17" si="7">(O5-C5)/C5</f>
        <v>-0.67410389000948512</v>
      </c>
      <c r="Z5" s="100">
        <f>(P5-C5)/C5</f>
        <v>-0.68539590264341088</v>
      </c>
    </row>
    <row r="6" spans="1:26" ht="24" x14ac:dyDescent="0.2">
      <c r="A6" s="169"/>
      <c r="B6" s="102" t="s">
        <v>17</v>
      </c>
      <c r="C6" s="93">
        <v>0.22116236666967498</v>
      </c>
      <c r="D6" s="93">
        <v>0.22188880505961098</v>
      </c>
      <c r="E6" s="93">
        <v>0.15484906865226472</v>
      </c>
      <c r="F6" s="93">
        <v>0.16440625773025064</v>
      </c>
      <c r="G6" s="93">
        <v>0.14795951559926412</v>
      </c>
      <c r="H6" s="93">
        <v>0.13305534350202899</v>
      </c>
      <c r="I6" s="93">
        <v>0.13723757467481143</v>
      </c>
      <c r="J6" s="93">
        <v>0.11693907249541854</v>
      </c>
      <c r="K6" s="93">
        <v>0.10203365915916573</v>
      </c>
      <c r="L6" s="93">
        <v>7.7350091715181354E-2</v>
      </c>
      <c r="M6" s="93">
        <v>6.7982095954606359E-2</v>
      </c>
      <c r="N6" s="93">
        <v>7.2208817005862944E-2</v>
      </c>
      <c r="O6" s="94">
        <v>7.6346811389165228E-2</v>
      </c>
      <c r="P6" s="95">
        <v>7.5099797117140876E-2</v>
      </c>
      <c r="Q6" s="96">
        <f t="shared" ref="Q6:Q17" si="8">(P6-O6)/O6</f>
        <v>-1.6333547522605803E-2</v>
      </c>
      <c r="R6" s="97">
        <f t="shared" si="0"/>
        <v>5.7305943441315531E-2</v>
      </c>
      <c r="S6" s="98">
        <f t="shared" si="1"/>
        <v>6.2174032617042151E-2</v>
      </c>
      <c r="T6" s="98">
        <f t="shared" si="2"/>
        <v>-6.6467596809705431E-2</v>
      </c>
      <c r="U6" s="98">
        <f t="shared" si="3"/>
        <v>-0.53864818551357885</v>
      </c>
      <c r="V6" s="98">
        <f t="shared" si="4"/>
        <v>-0.65025653830739483</v>
      </c>
      <c r="W6" s="98">
        <f t="shared" si="5"/>
        <v>-0.69261453936173745</v>
      </c>
      <c r="X6" s="98">
        <f t="shared" si="6"/>
        <v>-0.67350314570600955</v>
      </c>
      <c r="Y6" s="99">
        <f t="shared" si="7"/>
        <v>-0.65479293544007089</v>
      </c>
      <c r="Z6" s="100">
        <f t="shared" ref="Z6:Z17" si="9">(P6-C6)/C6</f>
        <v>-0.6604313914341996</v>
      </c>
    </row>
    <row r="7" spans="1:26" ht="26.65" customHeight="1" x14ac:dyDescent="0.2">
      <c r="A7" s="169"/>
      <c r="B7" s="102" t="s">
        <v>25</v>
      </c>
      <c r="C7" s="93">
        <v>0.35810630504996316</v>
      </c>
      <c r="D7" s="93">
        <v>0.35636123917935686</v>
      </c>
      <c r="E7" s="93">
        <v>0.34497747579082105</v>
      </c>
      <c r="F7" s="93">
        <v>0.29248830650602731</v>
      </c>
      <c r="G7" s="93">
        <v>0.21148948039268167</v>
      </c>
      <c r="H7" s="93">
        <v>0.25656596402075454</v>
      </c>
      <c r="I7" s="93">
        <v>0.28384850580548249</v>
      </c>
      <c r="J7" s="93">
        <v>0.30989256528365272</v>
      </c>
      <c r="K7" s="93">
        <v>0.22519319059737369</v>
      </c>
      <c r="L7" s="93">
        <v>0.21980102954698677</v>
      </c>
      <c r="M7" s="93">
        <v>0.20616097334208699</v>
      </c>
      <c r="N7" s="93">
        <v>0.22108315744984014</v>
      </c>
      <c r="O7" s="94">
        <v>0.23133964621981545</v>
      </c>
      <c r="P7" s="95">
        <v>0.21711092829164469</v>
      </c>
      <c r="Q7" s="96">
        <f t="shared" si="8"/>
        <v>-6.150574776383487E-2</v>
      </c>
      <c r="R7" s="97">
        <f t="shared" si="0"/>
        <v>4.639199515821249E-2</v>
      </c>
      <c r="S7" s="98">
        <f t="shared" si="1"/>
        <v>7.2381226503973037E-2</v>
      </c>
      <c r="T7" s="98">
        <f t="shared" si="2"/>
        <v>5.8331296513754018E-3</v>
      </c>
      <c r="U7" s="98">
        <f t="shared" si="3"/>
        <v>-0.37115547137335481</v>
      </c>
      <c r="V7" s="98">
        <f t="shared" si="4"/>
        <v>-0.3862129025728267</v>
      </c>
      <c r="W7" s="98">
        <f t="shared" si="5"/>
        <v>-0.42430230790456674</v>
      </c>
      <c r="X7" s="98">
        <f t="shared" si="6"/>
        <v>-0.38263260285519263</v>
      </c>
      <c r="Y7" s="99">
        <f t="shared" si="7"/>
        <v>-0.35399169755601251</v>
      </c>
      <c r="Z7" s="100">
        <f t="shared" si="9"/>
        <v>-0.39372492125947556</v>
      </c>
    </row>
    <row r="8" spans="1:26" x14ac:dyDescent="0.2">
      <c r="A8" s="169"/>
      <c r="B8" s="103" t="s">
        <v>26</v>
      </c>
      <c r="C8" s="93">
        <v>4.9783987182600002</v>
      </c>
      <c r="D8" s="93">
        <v>5.2892670789960006</v>
      </c>
      <c r="E8" s="93">
        <v>5.1674809085399991</v>
      </c>
      <c r="F8" s="93">
        <v>5.3792138132920009</v>
      </c>
      <c r="G8" s="93">
        <v>5.413989406999999</v>
      </c>
      <c r="H8" s="93">
        <v>5.5348702501000009</v>
      </c>
      <c r="I8" s="93">
        <v>5.4422371208000015</v>
      </c>
      <c r="J8" s="93">
        <v>5.4566370146000009</v>
      </c>
      <c r="K8" s="93">
        <v>3.6678513982250003</v>
      </c>
      <c r="L8" s="93">
        <v>3.3523684994750003</v>
      </c>
      <c r="M8" s="93">
        <v>3.1393135117000002</v>
      </c>
      <c r="N8" s="93">
        <v>3.1767537934999996</v>
      </c>
      <c r="O8" s="94">
        <v>3.2216149372000005</v>
      </c>
      <c r="P8" s="95">
        <v>3.2080382792792173</v>
      </c>
      <c r="Q8" s="96">
        <f t="shared" si="8"/>
        <v>-4.2142398099827187E-3</v>
      </c>
      <c r="R8" s="97">
        <f t="shared" si="0"/>
        <v>1.4121693595453271E-2</v>
      </c>
      <c r="S8" s="98">
        <f t="shared" si="1"/>
        <v>1.1926264025705678E-2</v>
      </c>
      <c r="T8" s="98">
        <f t="shared" si="2"/>
        <v>-5.2385263136347587E-2</v>
      </c>
      <c r="U8" s="98">
        <f t="shared" si="3"/>
        <v>-0.26324675748210247</v>
      </c>
      <c r="V8" s="98">
        <f t="shared" si="4"/>
        <v>-0.32661711341459482</v>
      </c>
      <c r="W8" s="98">
        <f t="shared" si="5"/>
        <v>-0.36941300017102258</v>
      </c>
      <c r="X8" s="98">
        <f t="shared" si="6"/>
        <v>-0.36189245311988455</v>
      </c>
      <c r="Y8" s="99">
        <f t="shared" si="7"/>
        <v>-0.35288129386189726</v>
      </c>
      <c r="Z8" s="100">
        <f t="shared" si="9"/>
        <v>-0.35560840727508897</v>
      </c>
    </row>
    <row r="9" spans="1:26" ht="24.75" customHeight="1" x14ac:dyDescent="0.2">
      <c r="A9" s="169"/>
      <c r="B9" s="102" t="s">
        <v>27</v>
      </c>
      <c r="C9" s="93">
        <v>0.32186221914028396</v>
      </c>
      <c r="D9" s="93">
        <v>0.3654053546452391</v>
      </c>
      <c r="E9" s="93">
        <v>0.34484700263030638</v>
      </c>
      <c r="F9" s="93">
        <v>0.313023420868625</v>
      </c>
      <c r="G9" s="93">
        <v>0.32948556126067158</v>
      </c>
      <c r="H9" s="93">
        <v>0.34658131948514653</v>
      </c>
      <c r="I9" s="93">
        <v>0.38625132335204043</v>
      </c>
      <c r="J9" s="93">
        <v>0.33526869772222662</v>
      </c>
      <c r="K9" s="93">
        <v>0.29270184549418654</v>
      </c>
      <c r="L9" s="93">
        <v>0.29090696448989317</v>
      </c>
      <c r="M9" s="93">
        <v>0.24028865120716195</v>
      </c>
      <c r="N9" s="93">
        <v>0.25058556040769969</v>
      </c>
      <c r="O9" s="94">
        <v>0.26745358635638566</v>
      </c>
      <c r="P9" s="95">
        <v>0.26724749453267888</v>
      </c>
      <c r="Q9" s="96">
        <f t="shared" si="8"/>
        <v>-7.7057042500140022E-4</v>
      </c>
      <c r="R9" s="97">
        <f t="shared" si="0"/>
        <v>6.7314437117772852E-2</v>
      </c>
      <c r="S9" s="98">
        <f t="shared" si="1"/>
        <v>4.2852249362623419E-2</v>
      </c>
      <c r="T9" s="98">
        <f t="shared" si="2"/>
        <v>-0.13860583968107215</v>
      </c>
      <c r="U9" s="98">
        <f t="shared" si="3"/>
        <v>-9.0598933058955389E-2</v>
      </c>
      <c r="V9" s="98">
        <f t="shared" si="4"/>
        <v>-9.6175483823713118E-2</v>
      </c>
      <c r="W9" s="98">
        <f t="shared" si="5"/>
        <v>-0.2534425076388605</v>
      </c>
      <c r="X9" s="98">
        <f t="shared" si="6"/>
        <v>-0.22145083981266614</v>
      </c>
      <c r="Y9" s="99">
        <f t="shared" si="7"/>
        <v>-0.16904324132614099</v>
      </c>
      <c r="Z9" s="100">
        <f t="shared" si="9"/>
        <v>-0.16968355202883006</v>
      </c>
    </row>
    <row r="10" spans="1:26" x14ac:dyDescent="0.2">
      <c r="A10" s="170"/>
      <c r="B10" s="9" t="s">
        <v>19</v>
      </c>
      <c r="C10" s="87">
        <f t="shared" ref="C10:O10" si="10">C5+C6+C7+C8+C9</f>
        <v>6.4193637545199387</v>
      </c>
      <c r="D10" s="87">
        <f t="shared" si="10"/>
        <v>6.6949143635020549</v>
      </c>
      <c r="E10" s="87">
        <f t="shared" si="10"/>
        <v>6.5594637094761712</v>
      </c>
      <c r="F10" s="87">
        <f t="shared" si="10"/>
        <v>6.6216325697356098</v>
      </c>
      <c r="G10" s="87">
        <f t="shared" si="10"/>
        <v>6.6129491287240292</v>
      </c>
      <c r="H10" s="87">
        <f t="shared" si="10"/>
        <v>6.7050731924284195</v>
      </c>
      <c r="I10" s="87">
        <f t="shared" si="10"/>
        <v>6.5428135932888454</v>
      </c>
      <c r="J10" s="87">
        <f t="shared" si="10"/>
        <v>6.6427117472446264</v>
      </c>
      <c r="K10" s="87">
        <f t="shared" si="10"/>
        <v>4.5738526020442745</v>
      </c>
      <c r="L10" s="87">
        <f t="shared" si="10"/>
        <v>4.1669633921951981</v>
      </c>
      <c r="M10" s="87">
        <f t="shared" si="10"/>
        <v>3.8949910988909369</v>
      </c>
      <c r="N10" s="87">
        <f t="shared" si="10"/>
        <v>3.9131197518161192</v>
      </c>
      <c r="O10" s="87">
        <f t="shared" si="10"/>
        <v>3.9726848291912864</v>
      </c>
      <c r="P10" s="88">
        <f t="shared" ref="P10" si="11">P5+P6+P7+P8+P9</f>
        <v>3.9373305332565196</v>
      </c>
      <c r="Q10" s="73">
        <f t="shared" si="8"/>
        <v>-8.8993457711478759E-3</v>
      </c>
      <c r="R10" s="74">
        <f t="shared" si="0"/>
        <v>1.5221889733255028E-2</v>
      </c>
      <c r="S10" s="75">
        <f t="shared" si="1"/>
        <v>4.6543502834561689E-3</v>
      </c>
      <c r="T10" s="75">
        <f t="shared" si="2"/>
        <v>-6.0918135459153033E-2</v>
      </c>
      <c r="U10" s="75">
        <f t="shared" si="3"/>
        <v>-0.28749128777384225</v>
      </c>
      <c r="V10" s="75">
        <f t="shared" si="4"/>
        <v>-0.35087595102221819</v>
      </c>
      <c r="W10" s="75">
        <f t="shared" si="5"/>
        <v>-0.39324343535627898</v>
      </c>
      <c r="X10" s="75">
        <f t="shared" si="6"/>
        <v>-0.39041937776764057</v>
      </c>
      <c r="Y10" s="76">
        <f t="shared" si="7"/>
        <v>-0.38114040875249061</v>
      </c>
      <c r="Z10" s="77">
        <f t="shared" si="9"/>
        <v>-0.38664785423879344</v>
      </c>
    </row>
    <row r="11" spans="1:26" ht="20.45" customHeight="1" x14ac:dyDescent="0.2">
      <c r="A11" s="171" t="s">
        <v>23</v>
      </c>
      <c r="B11" s="103" t="s">
        <v>8</v>
      </c>
      <c r="C11" s="93">
        <v>1.6535582265870161</v>
      </c>
      <c r="D11" s="93">
        <v>1.8413469225940595</v>
      </c>
      <c r="E11" s="93">
        <v>1.974888642273424</v>
      </c>
      <c r="F11" s="93">
        <v>1.9350353362102355</v>
      </c>
      <c r="G11" s="93">
        <v>1.7516070931147167</v>
      </c>
      <c r="H11" s="93">
        <v>1.701384598393382</v>
      </c>
      <c r="I11" s="93">
        <v>1.8360378115433704</v>
      </c>
      <c r="J11" s="93">
        <v>1.8462466296906448</v>
      </c>
      <c r="K11" s="93">
        <v>1.8332561492835129</v>
      </c>
      <c r="L11" s="93">
        <v>1.7899634547202474</v>
      </c>
      <c r="M11" s="93">
        <v>1.5671540085989228</v>
      </c>
      <c r="N11" s="93">
        <v>1.77596195286656</v>
      </c>
      <c r="O11" s="94">
        <v>1.5803899440720262</v>
      </c>
      <c r="P11" s="95">
        <v>1.6521499286796903</v>
      </c>
      <c r="Q11" s="96">
        <f t="shared" si="8"/>
        <v>4.5406505449387839E-2</v>
      </c>
      <c r="R11" s="97">
        <f t="shared" si="0"/>
        <v>-0.11012173345203893</v>
      </c>
      <c r="S11" s="98">
        <f t="shared" si="1"/>
        <v>0.13324021960950538</v>
      </c>
      <c r="T11" s="98">
        <f t="shared" si="2"/>
        <v>-7.8222277760836827E-3</v>
      </c>
      <c r="U11" s="98">
        <f t="shared" si="3"/>
        <v>0.10867347747856305</v>
      </c>
      <c r="V11" s="98">
        <f t="shared" si="4"/>
        <v>8.249194128154469E-2</v>
      </c>
      <c r="W11" s="98">
        <f t="shared" si="5"/>
        <v>-5.2253507979839124E-2</v>
      </c>
      <c r="X11" s="98">
        <f t="shared" si="6"/>
        <v>7.4024442751065442E-2</v>
      </c>
      <c r="Y11" s="99">
        <f t="shared" si="7"/>
        <v>-4.4248990654542027E-2</v>
      </c>
      <c r="Z11" s="100">
        <f t="shared" si="9"/>
        <v>-8.5167724043956627E-4</v>
      </c>
    </row>
    <row r="12" spans="1:26" ht="20.45" customHeight="1" x14ac:dyDescent="0.2">
      <c r="A12" s="172"/>
      <c r="B12" s="103" t="s">
        <v>21</v>
      </c>
      <c r="C12" s="93">
        <v>0.14204471085418149</v>
      </c>
      <c r="D12" s="93">
        <v>0.13663445012811934</v>
      </c>
      <c r="E12" s="93">
        <v>0.14055390259167352</v>
      </c>
      <c r="F12" s="93">
        <v>0.143229154309509</v>
      </c>
      <c r="G12" s="93">
        <v>0.1109092676939625</v>
      </c>
      <c r="H12" s="93">
        <v>0.11884150717230338</v>
      </c>
      <c r="I12" s="93">
        <v>0.12166535366684697</v>
      </c>
      <c r="J12" s="93">
        <v>0.10923555708377072</v>
      </c>
      <c r="K12" s="93">
        <v>0.10143080231184951</v>
      </c>
      <c r="L12" s="93">
        <v>0.10576954753760948</v>
      </c>
      <c r="M12" s="93">
        <v>9.8454946477678648E-2</v>
      </c>
      <c r="N12" s="93">
        <v>9.6534206136717413E-2</v>
      </c>
      <c r="O12" s="94">
        <v>0.10402976867368298</v>
      </c>
      <c r="P12" s="95">
        <v>0.11582774865519282</v>
      </c>
      <c r="Q12" s="96">
        <f t="shared" si="8"/>
        <v>0.11340965313993291</v>
      </c>
      <c r="R12" s="97">
        <f t="shared" si="0"/>
        <v>7.7646699930902327E-2</v>
      </c>
      <c r="S12" s="98">
        <f t="shared" si="1"/>
        <v>-1.9508825200536765E-2</v>
      </c>
      <c r="T12" s="98">
        <f t="shared" si="2"/>
        <v>-8.7315693561118485E-2</v>
      </c>
      <c r="U12" s="98">
        <f t="shared" si="3"/>
        <v>-0.28592341311479674</v>
      </c>
      <c r="V12" s="98">
        <f t="shared" si="4"/>
        <v>-0.25537848680484082</v>
      </c>
      <c r="W12" s="98">
        <f t="shared" si="5"/>
        <v>-0.3068735478736036</v>
      </c>
      <c r="X12" s="98">
        <f t="shared" si="6"/>
        <v>-0.3203956306700057</v>
      </c>
      <c r="Y12" s="99">
        <f t="shared" si="7"/>
        <v>-0.26762659413290951</v>
      </c>
      <c r="Z12" s="100">
        <f t="shared" si="9"/>
        <v>-0.18456838020461144</v>
      </c>
    </row>
    <row r="13" spans="1:26" s="10" customFormat="1" ht="22.15" customHeight="1" x14ac:dyDescent="0.2">
      <c r="A13" s="173"/>
      <c r="B13" s="9" t="s">
        <v>19</v>
      </c>
      <c r="C13" s="87">
        <f t="shared" ref="C13:O13" si="12">C11+C12</f>
        <v>1.7956029374411977</v>
      </c>
      <c r="D13" s="87">
        <f t="shared" si="12"/>
        <v>1.9779813727221789</v>
      </c>
      <c r="E13" s="87">
        <f t="shared" si="12"/>
        <v>2.1154425448650973</v>
      </c>
      <c r="F13" s="87">
        <f t="shared" si="12"/>
        <v>2.0782644905197447</v>
      </c>
      <c r="G13" s="87">
        <f t="shared" si="12"/>
        <v>1.8625163608086792</v>
      </c>
      <c r="H13" s="87">
        <f t="shared" si="12"/>
        <v>1.8202261055656854</v>
      </c>
      <c r="I13" s="87">
        <f t="shared" si="12"/>
        <v>1.9577031652102175</v>
      </c>
      <c r="J13" s="87">
        <f t="shared" si="12"/>
        <v>1.9554821867744154</v>
      </c>
      <c r="K13" s="87">
        <f t="shared" si="12"/>
        <v>1.9346869515953624</v>
      </c>
      <c r="L13" s="87">
        <f t="shared" si="12"/>
        <v>1.8957330022578569</v>
      </c>
      <c r="M13" s="87">
        <f t="shared" si="12"/>
        <v>1.6656089550766016</v>
      </c>
      <c r="N13" s="87">
        <f t="shared" si="12"/>
        <v>1.8724961590032774</v>
      </c>
      <c r="O13" s="87">
        <f t="shared" si="12"/>
        <v>1.6844197127457092</v>
      </c>
      <c r="P13" s="88">
        <f t="shared" ref="P13" si="13">P11+P12</f>
        <v>1.7679776773348832</v>
      </c>
      <c r="Q13" s="73">
        <f t="shared" si="8"/>
        <v>4.9606380142018923E-2</v>
      </c>
      <c r="R13" s="74">
        <f t="shared" si="0"/>
        <v>-0.10044156584955588</v>
      </c>
      <c r="S13" s="75">
        <f t="shared" si="1"/>
        <v>0.12421115009985105</v>
      </c>
      <c r="T13" s="75">
        <f t="shared" si="2"/>
        <v>-1.2257445129089368E-2</v>
      </c>
      <c r="U13" s="75">
        <f t="shared" si="3"/>
        <v>7.7458112400041357E-2</v>
      </c>
      <c r="V13" s="75">
        <f t="shared" si="4"/>
        <v>5.576403487028616E-2</v>
      </c>
      <c r="W13" s="75">
        <f t="shared" si="5"/>
        <v>-7.2395728283805597E-2</v>
      </c>
      <c r="X13" s="75">
        <f t="shared" si="6"/>
        <v>4.2823065143597634E-2</v>
      </c>
      <c r="Y13" s="78">
        <f t="shared" si="7"/>
        <v>-6.1919716423458733E-2</v>
      </c>
      <c r="Z13" s="79">
        <f t="shared" si="9"/>
        <v>-1.5384949272627912E-2</v>
      </c>
    </row>
    <row r="14" spans="1:26" x14ac:dyDescent="0.2">
      <c r="A14" s="174" t="s">
        <v>28</v>
      </c>
      <c r="B14" s="174"/>
      <c r="C14" s="93">
        <v>3.7258277708140541</v>
      </c>
      <c r="D14" s="93">
        <v>3.1581495183789361</v>
      </c>
      <c r="E14" s="93">
        <v>3.1212908753999455</v>
      </c>
      <c r="F14" s="93">
        <v>3.0813464390580285</v>
      </c>
      <c r="G14" s="93">
        <v>2.1843143839529997</v>
      </c>
      <c r="H14" s="93">
        <v>2.4439600251189999</v>
      </c>
      <c r="I14" s="93">
        <v>2.6740956207749997</v>
      </c>
      <c r="J14" s="93">
        <v>2.5459284056969995</v>
      </c>
      <c r="K14" s="93">
        <v>2.792695887340976</v>
      </c>
      <c r="L14" s="93">
        <v>2.8327544622910006</v>
      </c>
      <c r="M14" s="93">
        <v>2.6018715064000002</v>
      </c>
      <c r="N14" s="93">
        <v>2.7163207382780001</v>
      </c>
      <c r="O14" s="94">
        <v>3.477965059263</v>
      </c>
      <c r="P14" s="95">
        <v>4.0369403623759998</v>
      </c>
      <c r="Q14" s="96">
        <f t="shared" si="8"/>
        <v>0.1607190680723658</v>
      </c>
      <c r="R14" s="97">
        <f t="shared" si="0"/>
        <v>0.28039557709515595</v>
      </c>
      <c r="S14" s="98">
        <f t="shared" si="1"/>
        <v>4.3987272852053373E-2</v>
      </c>
      <c r="T14" s="98">
        <f t="shared" si="2"/>
        <v>-4.11026531112881E-2</v>
      </c>
      <c r="U14" s="98">
        <f t="shared" si="3"/>
        <v>-0.25044954862988705</v>
      </c>
      <c r="V14" s="98">
        <f t="shared" si="4"/>
        <v>-0.23969795799979407</v>
      </c>
      <c r="W14" s="98">
        <f t="shared" si="5"/>
        <v>-0.30166618897912217</v>
      </c>
      <c r="X14" s="98">
        <f t="shared" si="6"/>
        <v>-0.27094838909193253</v>
      </c>
      <c r="Y14" s="99">
        <f t="shared" si="7"/>
        <v>-6.6525541919211881E-2</v>
      </c>
      <c r="Z14" s="104">
        <f t="shared" si="9"/>
        <v>8.3501603052889076E-2</v>
      </c>
    </row>
    <row r="15" spans="1:26" x14ac:dyDescent="0.2">
      <c r="A15" s="175" t="s">
        <v>22</v>
      </c>
      <c r="B15" s="176"/>
      <c r="C15" s="93">
        <v>6.5259167466738965</v>
      </c>
      <c r="D15" s="93">
        <v>6.5199395854441553</v>
      </c>
      <c r="E15" s="93">
        <v>6.3445638913900257</v>
      </c>
      <c r="F15" s="93">
        <v>6.1541873442984647</v>
      </c>
      <c r="G15" s="93">
        <v>6.1443583928802195</v>
      </c>
      <c r="H15" s="93">
        <v>6.3488395735885872</v>
      </c>
      <c r="I15" s="93">
        <v>6.3238201605023967</v>
      </c>
      <c r="J15" s="93">
        <v>6.2548606941122804</v>
      </c>
      <c r="K15" s="93">
        <v>6.2179637284786953</v>
      </c>
      <c r="L15" s="93">
        <v>6.2928254769168159</v>
      </c>
      <c r="M15" s="93">
        <v>6.3710363531493668</v>
      </c>
      <c r="N15" s="93">
        <v>6.3127633434799071</v>
      </c>
      <c r="O15" s="94">
        <v>6.2929203342551512</v>
      </c>
      <c r="P15" s="95">
        <v>6.3029164009267626</v>
      </c>
      <c r="Q15" s="96">
        <f t="shared" si="8"/>
        <v>1.5884622942385657E-3</v>
      </c>
      <c r="R15" s="97">
        <f t="shared" si="0"/>
        <v>-3.1433158737449924E-3</v>
      </c>
      <c r="S15" s="98">
        <f t="shared" si="1"/>
        <v>-9.1465511165469728E-3</v>
      </c>
      <c r="T15" s="98">
        <f t="shared" si="2"/>
        <v>3.1683488817903396E-3</v>
      </c>
      <c r="U15" s="98">
        <f t="shared" si="3"/>
        <v>-4.7189234884456276E-2</v>
      </c>
      <c r="V15" s="98">
        <f t="shared" si="4"/>
        <v>-3.5717781701073897E-2</v>
      </c>
      <c r="W15" s="98">
        <f t="shared" si="5"/>
        <v>-2.3733124331300821E-2</v>
      </c>
      <c r="X15" s="98">
        <f t="shared" si="6"/>
        <v>-3.2662599212996191E-2</v>
      </c>
      <c r="Y15" s="99">
        <f t="shared" si="7"/>
        <v>-3.5703246220157199E-2</v>
      </c>
      <c r="Z15" s="104">
        <f t="shared" si="9"/>
        <v>-3.4171497186321266E-2</v>
      </c>
    </row>
    <row r="16" spans="1:26" x14ac:dyDescent="0.2">
      <c r="A16" s="178" t="s">
        <v>18</v>
      </c>
      <c r="B16" s="178"/>
      <c r="C16" s="93">
        <v>0.49291763098233299</v>
      </c>
      <c r="D16" s="93">
        <v>0.50681501014594099</v>
      </c>
      <c r="E16" s="93">
        <v>0.47750068304938298</v>
      </c>
      <c r="F16" s="93">
        <v>0.46071289657162096</v>
      </c>
      <c r="G16" s="93">
        <v>0.45759441551541596</v>
      </c>
      <c r="H16" s="93">
        <v>0.46595137797012298</v>
      </c>
      <c r="I16" s="93">
        <v>0.45262809900929302</v>
      </c>
      <c r="J16" s="93">
        <v>0.46455283644097983</v>
      </c>
      <c r="K16" s="93">
        <v>0.45357464892932398</v>
      </c>
      <c r="L16" s="93">
        <v>0.4727207906606149</v>
      </c>
      <c r="M16" s="93">
        <v>0.42957171671535199</v>
      </c>
      <c r="N16" s="93">
        <v>0.42673165115191991</v>
      </c>
      <c r="O16" s="94">
        <v>0.47424287644485996</v>
      </c>
      <c r="P16" s="95">
        <v>0.53090119647886003</v>
      </c>
      <c r="Q16" s="96">
        <f t="shared" si="8"/>
        <v>0.11947110404427488</v>
      </c>
      <c r="R16" s="97">
        <f t="shared" si="0"/>
        <v>0.11133747676013296</v>
      </c>
      <c r="S16" s="98">
        <f t="shared" si="1"/>
        <v>-6.6113886294660315E-3</v>
      </c>
      <c r="T16" s="98">
        <f t="shared" si="2"/>
        <v>-9.7286052184052174E-2</v>
      </c>
      <c r="U16" s="98">
        <f t="shared" si="3"/>
        <v>-7.9816544550460874E-2</v>
      </c>
      <c r="V16" s="98">
        <f t="shared" si="4"/>
        <v>-4.0974067576905117E-2</v>
      </c>
      <c r="W16" s="98">
        <f t="shared" si="5"/>
        <v>-0.12851216975286367</v>
      </c>
      <c r="X16" s="98">
        <f t="shared" si="6"/>
        <v>-0.13427391448447762</v>
      </c>
      <c r="Y16" s="99">
        <f t="shared" si="7"/>
        <v>-3.7886156557752265E-2</v>
      </c>
      <c r="Z16" s="104">
        <f t="shared" si="9"/>
        <v>7.7058646534573713E-2</v>
      </c>
    </row>
    <row r="17" spans="1:26" ht="16.5" thickBot="1" x14ac:dyDescent="0.3">
      <c r="A17" s="167" t="s">
        <v>20</v>
      </c>
      <c r="B17" s="167"/>
      <c r="C17" s="32">
        <f t="shared" ref="C17:O17" si="14">C10+C13+C14+C15+C16</f>
        <v>18.959628840431421</v>
      </c>
      <c r="D17" s="32">
        <f t="shared" si="14"/>
        <v>18.857799850193267</v>
      </c>
      <c r="E17" s="32">
        <f t="shared" si="14"/>
        <v>18.618261704180622</v>
      </c>
      <c r="F17" s="32">
        <f t="shared" si="14"/>
        <v>18.396143740183469</v>
      </c>
      <c r="G17" s="32">
        <f t="shared" si="14"/>
        <v>17.261732681881345</v>
      </c>
      <c r="H17" s="32">
        <f t="shared" si="14"/>
        <v>17.784050274671813</v>
      </c>
      <c r="I17" s="32">
        <f t="shared" si="14"/>
        <v>17.951060638785751</v>
      </c>
      <c r="J17" s="32">
        <f t="shared" si="14"/>
        <v>17.863535870269303</v>
      </c>
      <c r="K17" s="32">
        <f t="shared" si="14"/>
        <v>15.972773818388632</v>
      </c>
      <c r="L17" s="32">
        <f t="shared" si="14"/>
        <v>15.660997124321486</v>
      </c>
      <c r="M17" s="32">
        <f t="shared" si="14"/>
        <v>14.963079630232258</v>
      </c>
      <c r="N17" s="32">
        <f t="shared" si="14"/>
        <v>15.241431643729223</v>
      </c>
      <c r="O17" s="32">
        <f t="shared" si="14"/>
        <v>15.902232811900005</v>
      </c>
      <c r="P17" s="68">
        <f t="shared" ref="P17" si="15">P10+P13+P14+P15+P16</f>
        <v>16.576066170373025</v>
      </c>
      <c r="Q17" s="80">
        <f t="shared" si="8"/>
        <v>4.2373506063172167E-2</v>
      </c>
      <c r="R17" s="81">
        <f t="shared" si="0"/>
        <v>4.335558388589137E-2</v>
      </c>
      <c r="S17" s="82">
        <f t="shared" si="1"/>
        <v>1.8602588529607701E-2</v>
      </c>
      <c r="T17" s="82">
        <f t="shared" si="2"/>
        <v>-2.6790470444610401E-2</v>
      </c>
      <c r="U17" s="82">
        <f t="shared" si="3"/>
        <v>-0.15753763152120989</v>
      </c>
      <c r="V17" s="82">
        <f t="shared" si="4"/>
        <v>-0.17398187189590969</v>
      </c>
      <c r="W17" s="82">
        <f t="shared" si="5"/>
        <v>-0.2107925869137543</v>
      </c>
      <c r="X17" s="82">
        <f t="shared" si="6"/>
        <v>-0.19611128614359474</v>
      </c>
      <c r="Y17" s="83">
        <f t="shared" si="7"/>
        <v>-0.16125822157507202</v>
      </c>
      <c r="Z17" s="84">
        <f t="shared" si="9"/>
        <v>-0.12571779174154754</v>
      </c>
    </row>
    <row r="18" spans="1:26" x14ac:dyDescent="0.2">
      <c r="A18" s="11"/>
      <c r="B18" s="12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86"/>
      <c r="Q18" s="30"/>
      <c r="R18" s="30"/>
      <c r="S18" s="30"/>
      <c r="T18" s="31"/>
      <c r="U18" s="31"/>
    </row>
    <row r="19" spans="1:26" x14ac:dyDescent="0.2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3"/>
      <c r="N19" s="33"/>
      <c r="O19" s="31"/>
      <c r="P19" s="31"/>
      <c r="Q19" s="31"/>
      <c r="R19" s="31"/>
      <c r="S19" s="31"/>
      <c r="T19" s="31"/>
      <c r="U19" s="31"/>
    </row>
    <row r="20" spans="1:26" ht="15.75" x14ac:dyDescent="0.25">
      <c r="A20" s="7" t="s">
        <v>33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6" x14ac:dyDescent="0.2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6" ht="15" customHeight="1" x14ac:dyDescent="0.2">
      <c r="A22" s="179" t="s">
        <v>2</v>
      </c>
      <c r="B22" s="179" t="s">
        <v>3</v>
      </c>
      <c r="C22" s="166" t="s">
        <v>14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31"/>
      <c r="R22" s="31"/>
      <c r="S22" s="31"/>
      <c r="T22" s="31"/>
      <c r="U22" s="31"/>
    </row>
    <row r="23" spans="1:26" x14ac:dyDescent="0.2">
      <c r="A23" s="179"/>
      <c r="B23" s="179"/>
      <c r="C23" s="141">
        <v>2005</v>
      </c>
      <c r="D23" s="141">
        <v>2006</v>
      </c>
      <c r="E23" s="141">
        <v>2007</v>
      </c>
      <c r="F23" s="141">
        <v>2008</v>
      </c>
      <c r="G23" s="141">
        <v>2009</v>
      </c>
      <c r="H23" s="141">
        <v>2010</v>
      </c>
      <c r="I23" s="141">
        <v>2011</v>
      </c>
      <c r="J23" s="141">
        <v>2012</v>
      </c>
      <c r="K23" s="141">
        <v>2013</v>
      </c>
      <c r="L23" s="141">
        <v>2014</v>
      </c>
      <c r="M23" s="141">
        <v>2015</v>
      </c>
      <c r="N23" s="141">
        <v>2016</v>
      </c>
      <c r="O23" s="141">
        <v>2017</v>
      </c>
      <c r="P23" s="141">
        <v>2018</v>
      </c>
      <c r="Q23" s="31"/>
      <c r="R23" s="31"/>
      <c r="S23" s="31"/>
      <c r="T23" s="31"/>
      <c r="U23" s="31"/>
    </row>
    <row r="24" spans="1:26" ht="14.25" customHeight="1" x14ac:dyDescent="0.2">
      <c r="A24" s="168" t="s">
        <v>5</v>
      </c>
      <c r="B24" s="92" t="s">
        <v>16</v>
      </c>
      <c r="C24" s="98">
        <f>C5/C$17</f>
        <v>2.8472822434625903E-2</v>
      </c>
      <c r="D24" s="98">
        <f t="shared" ref="D24:M24" si="16">D5/D$17</f>
        <v>2.449871614355436E-2</v>
      </c>
      <c r="E24" s="98">
        <f t="shared" si="16"/>
        <v>2.9396366994878187E-2</v>
      </c>
      <c r="F24" s="98">
        <f t="shared" si="16"/>
        <v>2.5684772744333513E-2</v>
      </c>
      <c r="G24" s="98">
        <f t="shared" si="16"/>
        <v>2.9546579933239111E-2</v>
      </c>
      <c r="H24" s="98">
        <f t="shared" si="16"/>
        <v>2.4403907356165971E-2</v>
      </c>
      <c r="I24" s="98">
        <f t="shared" si="16"/>
        <v>1.633547312646948E-2</v>
      </c>
      <c r="J24" s="98">
        <f t="shared" si="16"/>
        <v>2.3734069235920873E-2</v>
      </c>
      <c r="K24" s="98">
        <f t="shared" si="16"/>
        <v>1.7910008106369567E-2</v>
      </c>
      <c r="L24" s="98">
        <f t="shared" si="16"/>
        <v>1.4465030877013948E-2</v>
      </c>
      <c r="M24" s="98">
        <f t="shared" si="16"/>
        <v>1.6122741617952404E-2</v>
      </c>
      <c r="N24" s="98">
        <f t="shared" ref="N24:O36" si="17">N5/N$17</f>
        <v>1.2629287586111516E-2</v>
      </c>
      <c r="O24" s="98">
        <f t="shared" si="17"/>
        <v>1.1063216726035288E-2</v>
      </c>
      <c r="P24" s="98">
        <f t="shared" ref="P24" si="18">P5/P$17</f>
        <v>1.0245738179990374E-2</v>
      </c>
      <c r="Q24" s="31"/>
      <c r="R24" s="31"/>
      <c r="S24" s="31"/>
      <c r="T24" s="31"/>
      <c r="U24" s="31"/>
    </row>
    <row r="25" spans="1:26" ht="24" x14ac:dyDescent="0.2">
      <c r="A25" s="169"/>
      <c r="B25" s="92" t="s">
        <v>17</v>
      </c>
      <c r="C25" s="98">
        <f t="shared" ref="C25:M36" si="19">C6/C$17</f>
        <v>1.1664910137800065E-2</v>
      </c>
      <c r="D25" s="98">
        <f t="shared" si="19"/>
        <v>1.1766420622888142E-2</v>
      </c>
      <c r="E25" s="98">
        <f t="shared" si="19"/>
        <v>8.3170529619042942E-3</v>
      </c>
      <c r="F25" s="98">
        <f t="shared" si="19"/>
        <v>8.9369957123748255E-3</v>
      </c>
      <c r="G25" s="98">
        <f t="shared" si="19"/>
        <v>8.571533247909045E-3</v>
      </c>
      <c r="H25" s="98">
        <f t="shared" si="19"/>
        <v>7.4817233108887167E-3</v>
      </c>
      <c r="I25" s="98">
        <f t="shared" si="19"/>
        <v>7.6450955983230684E-3</v>
      </c>
      <c r="J25" s="98">
        <f t="shared" si="19"/>
        <v>6.5462444470494197E-3</v>
      </c>
      <c r="K25" s="98">
        <f t="shared" si="19"/>
        <v>6.3879737057128821E-3</v>
      </c>
      <c r="L25" s="98">
        <f t="shared" si="19"/>
        <v>4.939027259960151E-3</v>
      </c>
      <c r="M25" s="98">
        <f t="shared" si="19"/>
        <v>4.54332247335311E-3</v>
      </c>
      <c r="N25" s="98">
        <f t="shared" si="17"/>
        <v>4.7376662963004388E-3</v>
      </c>
      <c r="O25" s="98">
        <f t="shared" si="17"/>
        <v>4.8010120523473386E-3</v>
      </c>
      <c r="P25" s="98">
        <f t="shared" ref="P25" si="20">P6/P$17</f>
        <v>4.5306163926498635E-3</v>
      </c>
      <c r="Q25" s="31"/>
      <c r="R25" s="31"/>
      <c r="S25" s="31"/>
      <c r="T25" s="31"/>
      <c r="U25" s="31"/>
    </row>
    <row r="26" spans="1:26" ht="26.25" customHeight="1" x14ac:dyDescent="0.2">
      <c r="A26" s="169"/>
      <c r="B26" s="92" t="s">
        <v>25</v>
      </c>
      <c r="C26" s="98">
        <f t="shared" si="19"/>
        <v>1.8887833093351555E-2</v>
      </c>
      <c r="D26" s="98">
        <f t="shared" si="19"/>
        <v>1.8897286110272544E-2</v>
      </c>
      <c r="E26" s="98">
        <f t="shared" si="19"/>
        <v>1.8528984137834863E-2</v>
      </c>
      <c r="F26" s="98">
        <f t="shared" si="19"/>
        <v>1.5899435807686848E-2</v>
      </c>
      <c r="G26" s="98">
        <f t="shared" si="19"/>
        <v>1.2251926518052856E-2</v>
      </c>
      <c r="H26" s="98">
        <f t="shared" si="19"/>
        <v>1.4426745317187831E-2</v>
      </c>
      <c r="I26" s="98">
        <f t="shared" si="19"/>
        <v>1.5812352903103035E-2</v>
      </c>
      <c r="J26" s="98">
        <f t="shared" si="19"/>
        <v>1.7347773001615774E-2</v>
      </c>
      <c r="K26" s="98">
        <f t="shared" si="19"/>
        <v>1.4098565043106063E-2</v>
      </c>
      <c r="L26" s="98">
        <f t="shared" si="19"/>
        <v>1.4034931990737446E-2</v>
      </c>
      <c r="M26" s="98">
        <f t="shared" si="19"/>
        <v>1.3777977424216043E-2</v>
      </c>
      <c r="N26" s="98">
        <f t="shared" si="17"/>
        <v>1.4505406225457849E-2</v>
      </c>
      <c r="O26" s="98">
        <f t="shared" si="17"/>
        <v>1.4547620384899578E-2</v>
      </c>
      <c r="P26" s="98">
        <f t="shared" ref="P26" si="21">P7/P$17</f>
        <v>1.3097856032916575E-2</v>
      </c>
      <c r="Q26" s="31"/>
      <c r="R26" s="31"/>
      <c r="S26" s="31"/>
      <c r="T26" s="31"/>
      <c r="U26" s="31"/>
    </row>
    <row r="27" spans="1:26" x14ac:dyDescent="0.2">
      <c r="A27" s="169"/>
      <c r="B27" s="101" t="s">
        <v>26</v>
      </c>
      <c r="C27" s="98">
        <f t="shared" si="19"/>
        <v>0.26257891228564356</v>
      </c>
      <c r="D27" s="98">
        <f t="shared" si="19"/>
        <v>0.28048166387457935</v>
      </c>
      <c r="E27" s="98">
        <f t="shared" si="19"/>
        <v>0.27754905321691076</v>
      </c>
      <c r="F27" s="98">
        <f t="shared" si="19"/>
        <v>0.29240985987416257</v>
      </c>
      <c r="G27" s="98">
        <f t="shared" si="19"/>
        <v>0.31364113364371321</v>
      </c>
      <c r="H27" s="98">
        <f t="shared" si="19"/>
        <v>0.31122664210991391</v>
      </c>
      <c r="I27" s="98">
        <f t="shared" si="19"/>
        <v>0.30317078362719663</v>
      </c>
      <c r="J27" s="98">
        <f t="shared" si="19"/>
        <v>0.30546231464072066</v>
      </c>
      <c r="K27" s="98">
        <f t="shared" si="19"/>
        <v>0.22963146163144138</v>
      </c>
      <c r="L27" s="98">
        <f t="shared" si="19"/>
        <v>0.21405843273342928</v>
      </c>
      <c r="M27" s="98">
        <f t="shared" si="19"/>
        <v>0.20980397012371388</v>
      </c>
      <c r="N27" s="98">
        <f t="shared" si="17"/>
        <v>0.20842883186810146</v>
      </c>
      <c r="O27" s="98">
        <f t="shared" si="17"/>
        <v>0.20258884241646824</v>
      </c>
      <c r="P27" s="98">
        <f t="shared" ref="P27" si="22">P8/P$17</f>
        <v>0.19353435527502025</v>
      </c>
      <c r="Q27" s="31"/>
      <c r="R27" s="31"/>
      <c r="S27" s="31"/>
      <c r="T27" s="31"/>
      <c r="U27" s="31"/>
    </row>
    <row r="28" spans="1:26" ht="25.5" customHeight="1" x14ac:dyDescent="0.2">
      <c r="A28" s="169"/>
      <c r="B28" s="92" t="s">
        <v>27</v>
      </c>
      <c r="C28" s="98">
        <f t="shared" si="19"/>
        <v>1.6976187764494239E-2</v>
      </c>
      <c r="D28" s="98">
        <f t="shared" si="19"/>
        <v>1.9376881584703753E-2</v>
      </c>
      <c r="E28" s="98">
        <f t="shared" si="19"/>
        <v>1.8521976332133788E-2</v>
      </c>
      <c r="F28" s="98">
        <f t="shared" si="19"/>
        <v>1.7015708579449441E-2</v>
      </c>
      <c r="G28" s="98">
        <f t="shared" si="19"/>
        <v>1.9087629691225249E-2</v>
      </c>
      <c r="H28" s="98">
        <f t="shared" si="19"/>
        <v>1.9488323195911698E-2</v>
      </c>
      <c r="I28" s="98">
        <f t="shared" si="19"/>
        <v>2.1516908171848686E-2</v>
      </c>
      <c r="J28" s="98">
        <f t="shared" si="19"/>
        <v>1.8768327847132553E-2</v>
      </c>
      <c r="K28" s="98">
        <f t="shared" si="19"/>
        <v>1.8325047911040598E-2</v>
      </c>
      <c r="L28" s="98">
        <f t="shared" si="19"/>
        <v>1.8575251765937394E-2</v>
      </c>
      <c r="M28" s="98">
        <f t="shared" si="19"/>
        <v>1.6058769795067391E-2</v>
      </c>
      <c r="N28" s="98">
        <f t="shared" si="17"/>
        <v>1.6441077601184403E-2</v>
      </c>
      <c r="O28" s="98">
        <f t="shared" si="17"/>
        <v>1.6818618461946051E-2</v>
      </c>
      <c r="P28" s="98">
        <f t="shared" ref="P28" si="23">P9/P$17</f>
        <v>1.6122492018663604E-2</v>
      </c>
      <c r="Q28" s="31"/>
      <c r="R28" s="31"/>
      <c r="S28" s="31"/>
      <c r="T28" s="31"/>
      <c r="U28" s="31"/>
    </row>
    <row r="29" spans="1:26" x14ac:dyDescent="0.2">
      <c r="A29" s="170"/>
      <c r="B29" s="9" t="s">
        <v>19</v>
      </c>
      <c r="C29" s="105">
        <f t="shared" si="19"/>
        <v>0.33858066571591533</v>
      </c>
      <c r="D29" s="105">
        <f t="shared" si="19"/>
        <v>0.35502096833599817</v>
      </c>
      <c r="E29" s="105">
        <f t="shared" si="19"/>
        <v>0.35231343364366191</v>
      </c>
      <c r="F29" s="105">
        <f t="shared" si="19"/>
        <v>0.35994677271800718</v>
      </c>
      <c r="G29" s="105">
        <f t="shared" si="19"/>
        <v>0.38309880303413946</v>
      </c>
      <c r="H29" s="105">
        <f t="shared" si="19"/>
        <v>0.37702734129006815</v>
      </c>
      <c r="I29" s="105">
        <f t="shared" si="19"/>
        <v>0.36448061342694094</v>
      </c>
      <c r="J29" s="105">
        <f t="shared" si="19"/>
        <v>0.37185872917243923</v>
      </c>
      <c r="K29" s="105">
        <f t="shared" si="19"/>
        <v>0.2863530563976705</v>
      </c>
      <c r="L29" s="105">
        <f t="shared" si="19"/>
        <v>0.26607267462707818</v>
      </c>
      <c r="M29" s="105">
        <f t="shared" si="19"/>
        <v>0.2603067814343028</v>
      </c>
      <c r="N29" s="105">
        <f t="shared" si="17"/>
        <v>0.25674226957715568</v>
      </c>
      <c r="O29" s="105">
        <f t="shared" si="17"/>
        <v>0.2498193100416965</v>
      </c>
      <c r="P29" s="105">
        <f t="shared" ref="P29" si="24">P10/P$17</f>
        <v>0.23753105789924067</v>
      </c>
      <c r="Q29" s="31"/>
      <c r="R29" s="31"/>
      <c r="S29" s="31"/>
      <c r="T29" s="31"/>
      <c r="U29" s="31"/>
    </row>
    <row r="30" spans="1:26" x14ac:dyDescent="0.2">
      <c r="A30" s="171" t="s">
        <v>23</v>
      </c>
      <c r="B30" s="101" t="s">
        <v>8</v>
      </c>
      <c r="C30" s="98">
        <f t="shared" si="19"/>
        <v>8.7214693942784471E-2</v>
      </c>
      <c r="D30" s="98">
        <f t="shared" si="19"/>
        <v>9.7643783326886266E-2</v>
      </c>
      <c r="E30" s="98">
        <f t="shared" si="19"/>
        <v>0.10607266530311872</v>
      </c>
      <c r="F30" s="98">
        <f t="shared" si="19"/>
        <v>0.10518700894815562</v>
      </c>
      <c r="G30" s="98">
        <f t="shared" si="19"/>
        <v>0.10147342247706563</v>
      </c>
      <c r="H30" s="98">
        <f t="shared" si="19"/>
        <v>9.5669128916965981E-2</v>
      </c>
      <c r="I30" s="98">
        <f t="shared" si="19"/>
        <v>0.10228018547140087</v>
      </c>
      <c r="J30" s="98">
        <f t="shared" si="19"/>
        <v>0.10335281005388165</v>
      </c>
      <c r="K30" s="98">
        <f t="shared" si="19"/>
        <v>0.1147738126218866</v>
      </c>
      <c r="L30" s="98">
        <f t="shared" si="19"/>
        <v>0.11429434795952034</v>
      </c>
      <c r="M30" s="98">
        <f t="shared" si="19"/>
        <v>0.10473472355467224</v>
      </c>
      <c r="N30" s="98">
        <f t="shared" si="17"/>
        <v>0.11652199047831857</v>
      </c>
      <c r="O30" s="98">
        <f t="shared" si="17"/>
        <v>9.9381637960260782E-2</v>
      </c>
      <c r="P30" s="98">
        <f t="shared" ref="P30" si="25">P11/P$17</f>
        <v>9.9670809207593233E-2</v>
      </c>
      <c r="Q30" s="31"/>
      <c r="R30" s="31"/>
      <c r="S30" s="31"/>
      <c r="T30" s="31"/>
      <c r="U30" s="31"/>
    </row>
    <row r="31" spans="1:26" x14ac:dyDescent="0.2">
      <c r="A31" s="172"/>
      <c r="B31" s="101" t="s">
        <v>21</v>
      </c>
      <c r="C31" s="98">
        <f t="shared" si="19"/>
        <v>7.4919563061947216E-3</v>
      </c>
      <c r="D31" s="98">
        <f t="shared" si="19"/>
        <v>7.2455138570536384E-3</v>
      </c>
      <c r="E31" s="98">
        <f t="shared" si="19"/>
        <v>7.5492494855259754E-3</v>
      </c>
      <c r="F31" s="98">
        <f t="shared" si="19"/>
        <v>7.7858249170258192E-3</v>
      </c>
      <c r="G31" s="98">
        <f t="shared" si="19"/>
        <v>6.4251526621297772E-3</v>
      </c>
      <c r="H31" s="98">
        <f t="shared" si="19"/>
        <v>6.6824770137744382E-3</v>
      </c>
      <c r="I31" s="98">
        <f t="shared" si="19"/>
        <v>6.7776136527538727E-3</v>
      </c>
      <c r="J31" s="98">
        <f t="shared" si="19"/>
        <v>6.1150019725699431E-3</v>
      </c>
      <c r="K31" s="98">
        <f t="shared" si="19"/>
        <v>6.3502309282735502E-3</v>
      </c>
      <c r="L31" s="98">
        <f t="shared" si="19"/>
        <v>6.7536917795195592E-3</v>
      </c>
      <c r="M31" s="98">
        <f t="shared" si="19"/>
        <v>6.5798584857327544E-3</v>
      </c>
      <c r="N31" s="98">
        <f t="shared" si="17"/>
        <v>6.3336705103050114E-3</v>
      </c>
      <c r="O31" s="98">
        <f t="shared" si="17"/>
        <v>6.5418340873386735E-3</v>
      </c>
      <c r="P31" s="98">
        <f t="shared" ref="P31" si="26">P12/P$17</f>
        <v>6.987649992747722E-3</v>
      </c>
      <c r="Q31" s="31"/>
      <c r="R31" s="31"/>
      <c r="S31" s="31"/>
      <c r="T31" s="31"/>
      <c r="U31" s="31"/>
    </row>
    <row r="32" spans="1:26" x14ac:dyDescent="0.2">
      <c r="A32" s="173"/>
      <c r="B32" s="9" t="s">
        <v>19</v>
      </c>
      <c r="C32" s="105">
        <f t="shared" si="19"/>
        <v>9.4706650248979202E-2</v>
      </c>
      <c r="D32" s="105">
        <f t="shared" si="19"/>
        <v>0.1048892971839399</v>
      </c>
      <c r="E32" s="105">
        <f t="shared" si="19"/>
        <v>0.1136219147886447</v>
      </c>
      <c r="F32" s="105">
        <f t="shared" si="19"/>
        <v>0.11297283386518145</v>
      </c>
      <c r="G32" s="105">
        <f t="shared" si="19"/>
        <v>0.1078985751391954</v>
      </c>
      <c r="H32" s="105">
        <f t="shared" si="19"/>
        <v>0.10235160593074043</v>
      </c>
      <c r="I32" s="105">
        <f t="shared" si="19"/>
        <v>0.10905779912415475</v>
      </c>
      <c r="J32" s="105">
        <f t="shared" si="19"/>
        <v>0.1094678120264516</v>
      </c>
      <c r="K32" s="105">
        <f t="shared" si="19"/>
        <v>0.12112404355016015</v>
      </c>
      <c r="L32" s="105">
        <f t="shared" si="19"/>
        <v>0.12104803973903989</v>
      </c>
      <c r="M32" s="105">
        <f t="shared" si="19"/>
        <v>0.11131458204040499</v>
      </c>
      <c r="N32" s="105">
        <f t="shared" si="17"/>
        <v>0.12285566098862359</v>
      </c>
      <c r="O32" s="105">
        <f t="shared" si="17"/>
        <v>0.10592347204759947</v>
      </c>
      <c r="P32" s="105">
        <f t="shared" ref="P32" si="27">P13/P$17</f>
        <v>0.10665845920034095</v>
      </c>
      <c r="Q32" s="31"/>
      <c r="R32" s="31"/>
      <c r="S32" s="31"/>
      <c r="T32" s="31"/>
      <c r="U32" s="31"/>
    </row>
    <row r="33" spans="1:21" x14ac:dyDescent="0.2">
      <c r="A33" s="174" t="s">
        <v>28</v>
      </c>
      <c r="B33" s="174"/>
      <c r="C33" s="105">
        <f t="shared" si="19"/>
        <v>0.19651375046270547</v>
      </c>
      <c r="D33" s="105">
        <f t="shared" si="19"/>
        <v>0.16747179116690908</v>
      </c>
      <c r="E33" s="105">
        <f t="shared" si="19"/>
        <v>0.1676467397973613</v>
      </c>
      <c r="F33" s="105">
        <f t="shared" si="19"/>
        <v>0.16749958483566935</v>
      </c>
      <c r="G33" s="105">
        <f t="shared" si="19"/>
        <v>0.12654085335510667</v>
      </c>
      <c r="H33" s="105">
        <f t="shared" si="19"/>
        <v>0.13742426429145374</v>
      </c>
      <c r="I33" s="105">
        <f t="shared" si="19"/>
        <v>0.14896588422175155</v>
      </c>
      <c r="J33" s="105">
        <f t="shared" si="19"/>
        <v>0.14252096696792527</v>
      </c>
      <c r="K33" s="105">
        <f t="shared" si="19"/>
        <v>0.17484100877493733</v>
      </c>
      <c r="L33" s="105">
        <f t="shared" si="19"/>
        <v>0.18087957234164487</v>
      </c>
      <c r="M33" s="105">
        <f t="shared" si="19"/>
        <v>0.1738860963583346</v>
      </c>
      <c r="N33" s="105">
        <f t="shared" si="17"/>
        <v>0.17821952699539056</v>
      </c>
      <c r="O33" s="105">
        <f t="shared" si="17"/>
        <v>0.2187092278425429</v>
      </c>
      <c r="P33" s="105">
        <f t="shared" ref="P33" si="28">P14/P$17</f>
        <v>0.24354031414228802</v>
      </c>
      <c r="Q33" s="31"/>
      <c r="R33" s="31"/>
      <c r="S33" s="31"/>
      <c r="T33" s="31"/>
      <c r="U33" s="31"/>
    </row>
    <row r="34" spans="1:21" x14ac:dyDescent="0.2">
      <c r="A34" s="175" t="s">
        <v>22</v>
      </c>
      <c r="B34" s="176"/>
      <c r="C34" s="105">
        <f t="shared" si="19"/>
        <v>0.34420065928492094</v>
      </c>
      <c r="D34" s="105">
        <f t="shared" si="19"/>
        <v>0.3457423261058386</v>
      </c>
      <c r="E34" s="105">
        <f t="shared" si="19"/>
        <v>0.34077101247134101</v>
      </c>
      <c r="F34" s="105">
        <f t="shared" si="19"/>
        <v>0.33453681549876213</v>
      </c>
      <c r="G34" s="105">
        <f t="shared" si="19"/>
        <v>0.35595258634317756</v>
      </c>
      <c r="H34" s="105">
        <f t="shared" si="19"/>
        <v>0.35699626775294574</v>
      </c>
      <c r="I34" s="105">
        <f t="shared" si="19"/>
        <v>0.35228114303390562</v>
      </c>
      <c r="J34" s="105">
        <f t="shared" si="19"/>
        <v>0.35014684324184608</v>
      </c>
      <c r="K34" s="105">
        <f t="shared" si="19"/>
        <v>0.38928515480011833</v>
      </c>
      <c r="L34" s="105">
        <f t="shared" si="19"/>
        <v>0.40181512243202411</v>
      </c>
      <c r="M34" s="105">
        <f t="shared" si="19"/>
        <v>0.42578376314171062</v>
      </c>
      <c r="N34" s="105">
        <f t="shared" si="17"/>
        <v>0.4141844080688552</v>
      </c>
      <c r="O34" s="105">
        <f t="shared" si="17"/>
        <v>0.39572558197902968</v>
      </c>
      <c r="P34" s="105">
        <f t="shared" ref="P34" si="29">P15/P$17</f>
        <v>0.38024199084051574</v>
      </c>
      <c r="Q34" s="31"/>
      <c r="R34" s="31"/>
      <c r="S34" s="31"/>
      <c r="T34" s="31"/>
      <c r="U34" s="31"/>
    </row>
    <row r="35" spans="1:21" x14ac:dyDescent="0.2">
      <c r="A35" s="177" t="s">
        <v>18</v>
      </c>
      <c r="B35" s="177"/>
      <c r="C35" s="98">
        <f t="shared" si="19"/>
        <v>2.5998274287478973E-2</v>
      </c>
      <c r="D35" s="98">
        <f t="shared" si="19"/>
        <v>2.6875617207314184E-2</v>
      </c>
      <c r="E35" s="98">
        <f t="shared" si="19"/>
        <v>2.5646899298991107E-2</v>
      </c>
      <c r="F35" s="98">
        <f t="shared" si="19"/>
        <v>2.5043993082379892E-2</v>
      </c>
      <c r="G35" s="98">
        <f t="shared" si="19"/>
        <v>2.6509182128380816E-2</v>
      </c>
      <c r="H35" s="98">
        <f t="shared" si="19"/>
        <v>2.6200520734792045E-2</v>
      </c>
      <c r="I35" s="98">
        <f t="shared" si="19"/>
        <v>2.5214560193247151E-2</v>
      </c>
      <c r="J35" s="98">
        <f t="shared" si="19"/>
        <v>2.6005648591337725E-2</v>
      </c>
      <c r="K35" s="98">
        <f t="shared" si="19"/>
        <v>2.8396736477113754E-2</v>
      </c>
      <c r="L35" s="98">
        <f t="shared" si="19"/>
        <v>3.0184590860212902E-2</v>
      </c>
      <c r="M35" s="98">
        <f t="shared" si="19"/>
        <v>2.8708777025246917E-2</v>
      </c>
      <c r="N35" s="98">
        <f t="shared" si="17"/>
        <v>2.7998134369975013E-2</v>
      </c>
      <c r="O35" s="98">
        <f t="shared" si="17"/>
        <v>2.9822408089131558E-2</v>
      </c>
      <c r="P35" s="98">
        <f t="shared" ref="P35" si="30">P16/P$17</f>
        <v>3.2028177917614621E-2</v>
      </c>
      <c r="Q35" s="31"/>
      <c r="R35" s="31"/>
      <c r="S35" s="31"/>
      <c r="T35" s="31"/>
      <c r="U35" s="31"/>
    </row>
    <row r="36" spans="1:21" ht="15" x14ac:dyDescent="0.2">
      <c r="A36" s="167" t="s">
        <v>20</v>
      </c>
      <c r="B36" s="167"/>
      <c r="C36" s="98">
        <f t="shared" si="19"/>
        <v>1</v>
      </c>
      <c r="D36" s="98">
        <f t="shared" si="19"/>
        <v>1</v>
      </c>
      <c r="E36" s="98">
        <f t="shared" si="19"/>
        <v>1</v>
      </c>
      <c r="F36" s="98">
        <f t="shared" si="19"/>
        <v>1</v>
      </c>
      <c r="G36" s="98">
        <f t="shared" si="19"/>
        <v>1</v>
      </c>
      <c r="H36" s="98">
        <f t="shared" si="19"/>
        <v>1</v>
      </c>
      <c r="I36" s="98">
        <f t="shared" si="19"/>
        <v>1</v>
      </c>
      <c r="J36" s="98">
        <f t="shared" si="19"/>
        <v>1</v>
      </c>
      <c r="K36" s="98">
        <f t="shared" si="19"/>
        <v>1</v>
      </c>
      <c r="L36" s="98">
        <f t="shared" si="19"/>
        <v>1</v>
      </c>
      <c r="M36" s="98">
        <f t="shared" si="19"/>
        <v>1</v>
      </c>
      <c r="N36" s="98">
        <f t="shared" si="17"/>
        <v>1</v>
      </c>
      <c r="O36" s="98">
        <f t="shared" si="17"/>
        <v>1</v>
      </c>
      <c r="P36" s="98">
        <f t="shared" ref="P36" si="31">P17/P$17</f>
        <v>1</v>
      </c>
      <c r="Q36" s="31"/>
      <c r="R36" s="31"/>
      <c r="S36" s="31"/>
      <c r="T36" s="31"/>
      <c r="U36" s="31"/>
    </row>
    <row r="37" spans="1:21" x14ac:dyDescent="0.2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1" x14ac:dyDescent="0.2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1" x14ac:dyDescent="0.2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1" x14ac:dyDescent="0.2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1" x14ac:dyDescent="0.2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1" x14ac:dyDescent="0.2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1" x14ac:dyDescent="0.2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1" x14ac:dyDescent="0.2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1" x14ac:dyDescent="0.2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1" x14ac:dyDescent="0.2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1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1" x14ac:dyDescent="0.2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3:20" x14ac:dyDescent="0.2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</sheetData>
  <mergeCells count="19">
    <mergeCell ref="A11:A13"/>
    <mergeCell ref="A3:A4"/>
    <mergeCell ref="B3:B4"/>
    <mergeCell ref="A5:A10"/>
    <mergeCell ref="Q3:Z3"/>
    <mergeCell ref="C3:P3"/>
    <mergeCell ref="A14:B14"/>
    <mergeCell ref="A15:B15"/>
    <mergeCell ref="A16:B16"/>
    <mergeCell ref="A17:B17"/>
    <mergeCell ref="A22:A23"/>
    <mergeCell ref="B22:B23"/>
    <mergeCell ref="C22:P22"/>
    <mergeCell ref="A36:B36"/>
    <mergeCell ref="A24:A29"/>
    <mergeCell ref="A30:A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Kietosios dalelės (KD.10)</vt:lpstr>
      <vt:lpstr>Anglies monoksidas (CO)</vt:lpstr>
      <vt:lpstr>TSP</vt:lpstr>
    </vt:vector>
  </TitlesOfParts>
  <Company>UAB Penki kontinentai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Šarūnas Dargis</cp:lastModifiedBy>
  <dcterms:created xsi:type="dcterms:W3CDTF">2017-02-16T09:43:55Z</dcterms:created>
  <dcterms:modified xsi:type="dcterms:W3CDTF">2020-02-19T11:36:42Z</dcterms:modified>
</cp:coreProperties>
</file>